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Rozpočty\Jana 2023\Vltava_zdrž VD České Vrbné\Oprava\"/>
    </mc:Choice>
  </mc:AlternateContent>
  <bookViews>
    <workbookView xWindow="0" yWindow="0" windowWidth="0" windowHeight="0"/>
  </bookViews>
  <sheets>
    <sheet name="Rekapitulace stavby" sheetId="1" r:id="rId1"/>
    <sheet name="3974a - SO 01 - levý břeh" sheetId="2" r:id="rId2"/>
    <sheet name="3974b - SO 02 - pravý břeh" sheetId="3" r:id="rId3"/>
    <sheet name="3974c - Vedlejší rozpočto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'3974a - SO 01 - levý břeh'!$C$119:$K$182</definedName>
    <definedName name="_xlnm.Print_Area" localSheetId="1">'3974a - SO 01 - levý břeh'!$C$4:$J$76,'3974a - SO 01 - levý břeh'!$C$82:$J$101,'3974a - SO 01 - levý břeh'!$C$107:$J$182</definedName>
    <definedName name="_xlnm.Print_Titles" localSheetId="1">'3974a - SO 01 - levý břeh'!$119:$119</definedName>
    <definedName name="_xlnm._FilterDatabase" localSheetId="2" hidden="1">'3974b - SO 02 - pravý břeh'!$C$117:$K$134</definedName>
    <definedName name="_xlnm.Print_Area" localSheetId="2">'3974b - SO 02 - pravý břeh'!$C$4:$J$76,'3974b - SO 02 - pravý břeh'!$C$82:$J$99,'3974b - SO 02 - pravý břeh'!$C$105:$J$134</definedName>
    <definedName name="_xlnm.Print_Titles" localSheetId="2">'3974b - SO 02 - pravý břeh'!$117:$117</definedName>
    <definedName name="_xlnm._FilterDatabase" localSheetId="3" hidden="1">'3974c - Vedlejší rozpočto...'!$C$116:$K$131</definedName>
    <definedName name="_xlnm.Print_Area" localSheetId="3">'3974c - Vedlejší rozpočto...'!$C$4:$J$76,'3974c - Vedlejší rozpočto...'!$C$82:$J$98,'3974c - Vedlejší rozpočto...'!$C$104:$J$131</definedName>
    <definedName name="_xlnm.Print_Titles" localSheetId="3">'3974c - Vedlejší rozpočto...'!$116:$116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F111"/>
  <c r="E109"/>
  <c r="J92"/>
  <c r="F89"/>
  <c r="E87"/>
  <c r="J21"/>
  <c r="E21"/>
  <c r="J113"/>
  <c r="J20"/>
  <c r="J18"/>
  <c r="E18"/>
  <c r="F114"/>
  <c r="J17"/>
  <c r="J15"/>
  <c r="E15"/>
  <c r="F113"/>
  <c r="J14"/>
  <c r="J12"/>
  <c r="J111"/>
  <c r="E7"/>
  <c r="E107"/>
  <c i="3" r="J37"/>
  <c r="J36"/>
  <c i="1" r="AY96"/>
  <c i="3" r="J35"/>
  <c i="1" r="AX96"/>
  <c i="3"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5"/>
  <c r="F112"/>
  <c r="E110"/>
  <c r="J92"/>
  <c r="F89"/>
  <c r="E87"/>
  <c r="J21"/>
  <c r="E21"/>
  <c r="J91"/>
  <c r="J20"/>
  <c r="J18"/>
  <c r="E18"/>
  <c r="F115"/>
  <c r="J17"/>
  <c r="J15"/>
  <c r="E15"/>
  <c r="F91"/>
  <c r="J14"/>
  <c r="J12"/>
  <c r="J112"/>
  <c r="E7"/>
  <c r="E85"/>
  <c i="2" r="J37"/>
  <c r="J36"/>
  <c i="1" r="AY95"/>
  <c i="2" r="J35"/>
  <c i="1" r="AX95"/>
  <c i="2" r="BI182"/>
  <c r="BH182"/>
  <c r="BG182"/>
  <c r="BF182"/>
  <c r="T182"/>
  <c r="T181"/>
  <c r="R182"/>
  <c r="R181"/>
  <c r="P182"/>
  <c r="P181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1"/>
  <c r="BH151"/>
  <c r="BG151"/>
  <c r="BF151"/>
  <c r="T151"/>
  <c r="R151"/>
  <c r="P151"/>
  <c r="BI143"/>
  <c r="BH143"/>
  <c r="BG143"/>
  <c r="BF143"/>
  <c r="T143"/>
  <c r="R143"/>
  <c r="P143"/>
  <c r="BI137"/>
  <c r="BH137"/>
  <c r="BG137"/>
  <c r="BF137"/>
  <c r="T137"/>
  <c r="R137"/>
  <c r="P137"/>
  <c r="BI130"/>
  <c r="BH130"/>
  <c r="BG130"/>
  <c r="BF130"/>
  <c r="T130"/>
  <c r="R130"/>
  <c r="P130"/>
  <c r="BI123"/>
  <c r="BH123"/>
  <c r="BG123"/>
  <c r="BF123"/>
  <c r="T123"/>
  <c r="R123"/>
  <c r="P123"/>
  <c r="J117"/>
  <c r="F114"/>
  <c r="E112"/>
  <c r="J92"/>
  <c r="F89"/>
  <c r="E87"/>
  <c r="J21"/>
  <c r="E21"/>
  <c r="J116"/>
  <c r="J20"/>
  <c r="J18"/>
  <c r="E18"/>
  <c r="F117"/>
  <c r="J17"/>
  <c r="J15"/>
  <c r="E15"/>
  <c r="F116"/>
  <c r="J14"/>
  <c r="J12"/>
  <c r="J89"/>
  <c r="E7"/>
  <c r="E85"/>
  <c i="1" r="L90"/>
  <c r="AM90"/>
  <c r="AM89"/>
  <c r="L89"/>
  <c r="AM87"/>
  <c r="L87"/>
  <c r="L85"/>
  <c r="L84"/>
  <c i="2" r="BK176"/>
  <c r="BK164"/>
  <c r="BK151"/>
  <c r="BK123"/>
  <c r="J176"/>
  <c r="BK166"/>
  <c r="BK160"/>
  <c r="J143"/>
  <c r="J123"/>
  <c i="3" r="BK133"/>
  <c r="BK123"/>
  <c r="J129"/>
  <c r="BK125"/>
  <c i="4" r="BK129"/>
  <c r="J120"/>
  <c r="J129"/>
  <c r="BK128"/>
  <c r="J126"/>
  <c r="J123"/>
  <c i="2" r="BK171"/>
  <c r="J160"/>
  <c r="BK143"/>
  <c i="1" r="AS94"/>
  <c i="2" r="J156"/>
  <c r="J137"/>
  <c r="BK137"/>
  <c i="3" r="J131"/>
  <c r="BK121"/>
  <c r="J125"/>
  <c r="J123"/>
  <c i="4" r="BK124"/>
  <c r="J127"/>
  <c r="BK119"/>
  <c r="BK125"/>
  <c r="J121"/>
  <c r="J130"/>
  <c r="BK126"/>
  <c r="BK123"/>
  <c i="2" r="J182"/>
  <c r="J166"/>
  <c r="BK156"/>
  <c r="J130"/>
  <c r="BK182"/>
  <c r="J171"/>
  <c r="J164"/>
  <c r="J151"/>
  <c r="BK130"/>
  <c i="3" r="J121"/>
  <c r="BK129"/>
  <c r="BK131"/>
  <c r="J133"/>
  <c i="4" r="J128"/>
  <c r="BK121"/>
  <c r="BK130"/>
  <c r="BK120"/>
  <c r="BK127"/>
  <c r="J124"/>
  <c r="J119"/>
  <c r="J125"/>
  <c i="2" l="1" r="R122"/>
  <c r="R121"/>
  <c r="R120"/>
  <c r="T170"/>
  <c i="3" r="T120"/>
  <c r="T119"/>
  <c r="T118"/>
  <c i="4" r="P118"/>
  <c r="P117"/>
  <c i="1" r="AU97"/>
  <c i="2" r="BK122"/>
  <c r="J122"/>
  <c r="J98"/>
  <c r="P122"/>
  <c r="P121"/>
  <c r="P120"/>
  <c i="1" r="AU95"/>
  <c i="2" r="BK170"/>
  <c r="J170"/>
  <c r="J99"/>
  <c r="P170"/>
  <c i="3" r="P120"/>
  <c r="P119"/>
  <c r="P118"/>
  <c i="1" r="AU96"/>
  <c i="4" r="R118"/>
  <c r="R117"/>
  <c i="2" r="T122"/>
  <c r="R170"/>
  <c i="3" r="BK120"/>
  <c r="J120"/>
  <c r="J98"/>
  <c r="R120"/>
  <c r="R119"/>
  <c r="R118"/>
  <c i="4" r="BK118"/>
  <c r="J118"/>
  <c r="J97"/>
  <c r="T118"/>
  <c r="T117"/>
  <c i="2" r="BK181"/>
  <c r="J181"/>
  <c r="J100"/>
  <c i="4" r="J89"/>
  <c r="BE119"/>
  <c r="BE124"/>
  <c r="BE126"/>
  <c r="BE128"/>
  <c r="F91"/>
  <c r="BE127"/>
  <c r="J91"/>
  <c r="BE123"/>
  <c r="BE125"/>
  <c r="E85"/>
  <c r="F92"/>
  <c r="BE120"/>
  <c r="BE121"/>
  <c r="BE129"/>
  <c r="BE130"/>
  <c i="3" r="J89"/>
  <c r="F92"/>
  <c r="F114"/>
  <c r="BE129"/>
  <c r="E108"/>
  <c r="BE121"/>
  <c r="BE131"/>
  <c r="BE133"/>
  <c r="J114"/>
  <c r="BE123"/>
  <c r="BE125"/>
  <c i="2" r="F91"/>
  <c r="E110"/>
  <c r="J91"/>
  <c r="J114"/>
  <c r="BE123"/>
  <c r="BE130"/>
  <c r="BE137"/>
  <c r="BE143"/>
  <c r="BE151"/>
  <c r="BE156"/>
  <c r="BE164"/>
  <c r="BE166"/>
  <c r="BE171"/>
  <c r="BE176"/>
  <c r="BE182"/>
  <c r="F92"/>
  <c r="BE160"/>
  <c i="4" r="J34"/>
  <c i="1" r="AW97"/>
  <c i="2" r="F34"/>
  <c i="1" r="BA95"/>
  <c i="3" r="F36"/>
  <c i="1" r="BC96"/>
  <c i="4" r="F35"/>
  <c i="1" r="BB97"/>
  <c i="2" r="F36"/>
  <c i="1" r="BC95"/>
  <c i="2" r="J34"/>
  <c i="1" r="AW95"/>
  <c i="3" r="F37"/>
  <c i="1" r="BD96"/>
  <c i="3" r="J34"/>
  <c i="1" r="AW96"/>
  <c i="4" r="F36"/>
  <c i="1" r="BC97"/>
  <c i="2" r="F35"/>
  <c i="1" r="BB95"/>
  <c i="2" r="F37"/>
  <c i="1" r="BD95"/>
  <c i="3" r="F35"/>
  <c i="1" r="BB96"/>
  <c i="3" r="F34"/>
  <c i="1" r="BA96"/>
  <c i="4" r="F37"/>
  <c i="1" r="BD97"/>
  <c i="4" r="F34"/>
  <c i="1" r="BA97"/>
  <c i="2" l="1" r="T121"/>
  <c r="T120"/>
  <c i="3" r="BK119"/>
  <c r="J119"/>
  <c r="J97"/>
  <c i="4" r="BK117"/>
  <c r="J117"/>
  <c r="J96"/>
  <c i="2" r="BK121"/>
  <c r="J121"/>
  <c r="J97"/>
  <c r="J33"/>
  <c i="1" r="AV95"/>
  <c r="AT95"/>
  <c r="AU94"/>
  <c i="2" r="F33"/>
  <c i="1" r="AZ95"/>
  <c i="4" r="F33"/>
  <c i="1" r="AZ97"/>
  <c i="4" r="J33"/>
  <c i="1" r="AV97"/>
  <c r="AT97"/>
  <c r="BC94"/>
  <c r="AY94"/>
  <c i="3" r="F33"/>
  <c i="1" r="AZ96"/>
  <c i="3" r="J33"/>
  <c i="1" r="AV96"/>
  <c r="AT96"/>
  <c r="BD94"/>
  <c r="W33"/>
  <c r="BB94"/>
  <c r="W31"/>
  <c r="BA94"/>
  <c r="AW94"/>
  <c r="AK30"/>
  <c i="3" l="1" r="BK118"/>
  <c r="J118"/>
  <c r="J96"/>
  <c i="2" r="BK120"/>
  <c r="J120"/>
  <c i="4" r="J30"/>
  <c i="1" r="AG97"/>
  <c r="AZ94"/>
  <c r="AV94"/>
  <c r="AK29"/>
  <c r="AX94"/>
  <c r="W32"/>
  <c i="2" r="J30"/>
  <c i="1" r="AG95"/>
  <c r="W30"/>
  <c i="2" l="1" r="J39"/>
  <c i="4" r="J39"/>
  <c i="2" r="J96"/>
  <c i="1" r="AN95"/>
  <c r="AN97"/>
  <c i="3" r="J30"/>
  <c i="1" r="AG96"/>
  <c r="AG94"/>
  <c r="AK26"/>
  <c r="W29"/>
  <c r="AT94"/>
  <c i="3" l="1" r="J39"/>
  <c i="1" r="AN94"/>
  <c r="AN9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<sst xmlns="http://schemas.openxmlformats.org/spreadsheetml/2006/main">
  <si>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</si>
  <si>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</si>
  <si>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</si>
  <si>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</si>
  <si>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</si>
  <si>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{73eca62a-e05e-454d-9efb-6d5036d0f74e}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</si>
  <si>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</si>
  <si>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</si>
  <si>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</si>
  <si>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</si>
  <si>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</si>
  <si>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</si>
  <si>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</si>
  <si>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</si>
  <si>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ST3974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</si>
  <si>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</si>
  <si>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</si>
  <si>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Vltava, ř. km 236,380 - 239,158 (zdrž  České Vrbné) - opevnění svahů plavební dráhy</t>
  </si>
  <si>
    <t>KSO:</t>
  </si>
  <si>
    <t>CC-CZ:</t>
  </si>
  <si>
    <t>Místo:</t>
  </si>
  <si>
    <t xml:space="preserve"> </t>
  </si>
  <si>
    <t>Datum:</t>
  </si>
  <si>
    <t>10. 2. 2022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</si>
  <si>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</si>
  <si>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</si>
  <si>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</si>
  <si>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</si>
  <si>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</si>
  <si>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</si>
  <si>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</si>
  <si>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</si>
  <si>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Eva Vondrášková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</si>
  <si>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</si>
  <si>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</si>
  <si>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</si>
  <si>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</si>
  <si>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</si>
  <si>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</si>
  <si>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</si>
  <si>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</si>
  <si>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</si>
  <si>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</si>
  <si>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</si>
  <si>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</si>
  <si>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</si>
  <si>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</si>
  <si>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</si>
  <si>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</si>
  <si>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</si>
  <si>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</si>
  <si>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</si>
  <si>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</si>
  <si>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</si>
  <si>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</si>
  <si>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</si>
  <si>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</si>
  <si>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</si>
  <si>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</si>
  <si>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</si>
  <si>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</si>
  <si>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</si>
  <si>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</si>
  <si>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</si>
  <si>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</si>
  <si>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</si>
  <si>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</si>
  <si>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</si>
  <si>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</si>
  <si>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</si>
  <si>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</si>
  <si>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</si>
  <si>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</si>
  <si>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</si>
  <si>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</si>
  <si>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</si>
  <si>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</si>
  <si>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</si>
  <si>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</si>
  <si>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3974a</t>
  </si>
  <si>
    <t>SO 01 - levý břeh</t>
  </si>
  <si>
    <t>STA</t>
  </si>
  <si>
    <t>1</t>
  </si>
  <si>
    <t>{b02724fe-864a-4774-bf99-75faa74b333c}</t>
  </si>
  <si>
    <t>2</t>
  </si>
  <si>
    <t>3974b</t>
  </si>
  <si>
    <t>SO 02 - pravý břeh</t>
  </si>
  <si>
    <t>{bbd7ce37-9f6f-440d-9e3a-cfe2f2febe00}</t>
  </si>
  <si>
    <t>3974c</t>
  </si>
  <si>
    <t>Vedlejší rozpočtové náklady</t>
  </si>
  <si>
    <t>{4600e075-dd02-4109-ad0f-2fd0bfdae2b9}</t>
  </si>
  <si>
    <t>KRYCÍ LIST SOUPISU PRACÍ</t>
  </si>
  <si>
    <t>Objekt:</t>
  </si>
  <si>
    <t>3974a - SO 01 - levý břeh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</si>
  <si>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</si>
  <si>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</si>
  <si>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</si>
  <si>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</si>
  <si>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</si>
  <si>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</si>
  <si>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</si>
  <si>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</si>
  <si>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</si>
  <si>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</si>
  <si>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</si>
  <si>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</si>
  <si>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</si>
  <si>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</si>
  <si>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</si>
  <si>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</si>
  <si>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</si>
  <si>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</si>
  <si>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</si>
  <si>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</si>
  <si>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</si>
  <si>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</si>
  <si>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</si>
  <si>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</si>
  <si>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</si>
  <si>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</si>
  <si>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</si>
  <si>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124253102</t>
  </si>
  <si>
    <t>Vykopávky pro koryta vodotečí v hornině třídy těžitelnosti I skupiny 3 objem do 5000 m3 strojně</t>
  </si>
  <si>
    <t>m3</t>
  </si>
  <si>
    <t>4</t>
  </si>
  <si>
    <t>-537754676</t>
  </si>
  <si>
    <t>VV</t>
  </si>
  <si>
    <t>Lokalita II:</t>
  </si>
  <si>
    <t xml:space="preserve">586,35  "ř. km 236,836 - 237,471 (PII-1 - PII-16)</t>
  </si>
  <si>
    <t xml:space="preserve">1848,47  "ř. km 237,543 - 238,400 (PII-17 - PII-38)</t>
  </si>
  <si>
    <t>Lokalita IV:</t>
  </si>
  <si>
    <t xml:space="preserve">145,00  "ř. km 238,925 - 239,158 (PIV-1 - PIV-4)</t>
  </si>
  <si>
    <t>Součet</t>
  </si>
  <si>
    <t>127751101</t>
  </si>
  <si>
    <t>Vykopávky pod vodou v hornině třídy těžitelnosti I a II skupiny 1 až 4 tl vrstvy do 0,5 m objem do 1000 m3 strojně</t>
  </si>
  <si>
    <t>558416923</t>
  </si>
  <si>
    <t xml:space="preserve">70,10  "ř. km 236,836 - 237,471 (PII-1 - PII-16)</t>
  </si>
  <si>
    <t xml:space="preserve">763,61  "ř. km 237,543 - 238,400 (PII-17 - PII-38)</t>
  </si>
  <si>
    <t xml:space="preserve">69,15  "ř. km 238,925 - 239,158 (PIV-1 - PIV-4)</t>
  </si>
  <si>
    <t>3</t>
  </si>
  <si>
    <t>127751112</t>
  </si>
  <si>
    <t>Vykopávky pod vodou v hornině třídy těžitelnosti I a II skupiny 1 až 4 tl vrstvy přes 0,5 m objem do 5000 m3 strojně</t>
  </si>
  <si>
    <t>-761594171</t>
  </si>
  <si>
    <t xml:space="preserve">3686,18  "ř. km 237,543 - 238,400 (PII-17 - PII-38)</t>
  </si>
  <si>
    <t xml:space="preserve">777,58  "ř. km 238,925 - 239,158 (PIV-1 - PIV-4)</t>
  </si>
  <si>
    <t>16275111R</t>
  </si>
  <si>
    <t>Odvoz výkopku/sypaniny z horniny třídy těžitelnosti I skupiny 1 až 4, včetně naložení a složení, včetně likvidace zákonným způsobem</t>
  </si>
  <si>
    <t>-1559535354</t>
  </si>
  <si>
    <t xml:space="preserve">586,35+1848,47+70,10+763,61+3686,18  "lokalita II</t>
  </si>
  <si>
    <t xml:space="preserve">145+69,15+777,58  "lokalita IV</t>
  </si>
  <si>
    <t xml:space="preserve">-662,75  "hutněný násyp z místního materiálu - lokalita II</t>
  </si>
  <si>
    <t xml:space="preserve">-242,50  "hutněný násyp z místního materiálu - lokalita IV</t>
  </si>
  <si>
    <t xml:space="preserve">-113,22  "prosypání místním materiálem tl. 0,1 m - lokalita II</t>
  </si>
  <si>
    <t xml:space="preserve">-29,30  "prosypání místním materiálem tl. 0,1 m - lokalita IV</t>
  </si>
  <si>
    <t>5</t>
  </si>
  <si>
    <t>171151131</t>
  </si>
  <si>
    <t>Uložení sypaniny z hornin nesoudržných a soudržných střídavě do násypů zhutněných</t>
  </si>
  <si>
    <t>1108071919</t>
  </si>
  <si>
    <t>Násypy z místního materiálu:</t>
  </si>
  <si>
    <t xml:space="preserve">662,75  "lokalita II</t>
  </si>
  <si>
    <t xml:space="preserve">242,50  "lokalita IV</t>
  </si>
  <si>
    <t>6</t>
  </si>
  <si>
    <t>18135111R</t>
  </si>
  <si>
    <t>Prosypání místním materiálem tl. vrstvy 100 mm 500 m2 v rovině nebo ve svahu do 1:5 strojně</t>
  </si>
  <si>
    <t>m2</t>
  </si>
  <si>
    <t>-1401190699</t>
  </si>
  <si>
    <t xml:space="preserve">1132,17  "lokalita II</t>
  </si>
  <si>
    <t xml:space="preserve">292,95  "lokalita IV</t>
  </si>
  <si>
    <t>7</t>
  </si>
  <si>
    <t>181451121</t>
  </si>
  <si>
    <t>Založení lučního trávníku výsevem pl přes 1000 m2 v rovině a ve svahu do 1:5</t>
  </si>
  <si>
    <t>1174491826</t>
  </si>
  <si>
    <t xml:space="preserve">1845,94+6027,59  "lokalita II</t>
  </si>
  <si>
    <t xml:space="preserve">543,80  "lokalita IV</t>
  </si>
  <si>
    <t>8</t>
  </si>
  <si>
    <t>M</t>
  </si>
  <si>
    <t>00572100</t>
  </si>
  <si>
    <t>osivo jetelotráva intenzivní víceletá</t>
  </si>
  <si>
    <t>kg</t>
  </si>
  <si>
    <t>-844169385</t>
  </si>
  <si>
    <t>8417,33*0,03 'Přepočtené koeficientem množství</t>
  </si>
  <si>
    <t>9</t>
  </si>
  <si>
    <t>182251101</t>
  </si>
  <si>
    <t>Svahování strojně</t>
  </si>
  <si>
    <t>1766688731</t>
  </si>
  <si>
    <t xml:space="preserve">2411,81+2628,58  "lokalita II</t>
  </si>
  <si>
    <t xml:space="preserve">250,85  "lokalita IV</t>
  </si>
  <si>
    <t>Vodorovné konstrukce</t>
  </si>
  <si>
    <t>10</t>
  </si>
  <si>
    <t>462511270</t>
  </si>
  <si>
    <t>Zához z lomového kamene bez proštěrkování z terénu hmotnost do 200 kg</t>
  </si>
  <si>
    <t>767374846</t>
  </si>
  <si>
    <t xml:space="preserve">4211,30  "lokalita II</t>
  </si>
  <si>
    <t xml:space="preserve">4,00  "lokalita II - stabilizace kanalizačních výústí</t>
  </si>
  <si>
    <t xml:space="preserve">1074,15  "lokalita IV</t>
  </si>
  <si>
    <t>11</t>
  </si>
  <si>
    <t>462519002</t>
  </si>
  <si>
    <t>Příplatek za urovnání ploch záhozu z lomového kamene hmotnost do 200 kg</t>
  </si>
  <si>
    <t>-37766380</t>
  </si>
  <si>
    <t xml:space="preserve">5257,07  "lokalita II</t>
  </si>
  <si>
    <t xml:space="preserve">10,00  "lokalita II - stabilizace kanalizačních výústí</t>
  </si>
  <si>
    <t xml:space="preserve">1345,40  "lokalita IV</t>
  </si>
  <si>
    <t>998</t>
  </si>
  <si>
    <t>Přesun hmot</t>
  </si>
  <si>
    <t>12</t>
  </si>
  <si>
    <t>998332011</t>
  </si>
  <si>
    <t>Přesun hmot pro úpravy vodních toků a kanály</t>
  </si>
  <si>
    <t>t</t>
  </si>
  <si>
    <t>-55626187</t>
  </si>
  <si>
    <t>3974b - SO 02 - pravý břeh</t>
  </si>
  <si>
    <t>Vykopávky pro koryta vodotečí v hornině třídy těžitelnosti I, skupiny 3 objem do 5000 m3 strojně</t>
  </si>
  <si>
    <t>-1546692931</t>
  </si>
  <si>
    <t xml:space="preserve">597,57  "ř. km 236,380 - 237,233 (PI-1 - PI-24) - lokalita I</t>
  </si>
  <si>
    <t>-1668947645</t>
  </si>
  <si>
    <t xml:space="preserve">122,98  "ř. km 236,380 - 237,233 (PI-1 - PI-24) - lokalita I</t>
  </si>
  <si>
    <t>Odvoz výkopku/sypaniny z horniny třídy těžitelnosti I, skupiny 1 až 4, vč. naložení a složení, vč. likvidace zákonným způsobem</t>
  </si>
  <si>
    <t>-1497367016</t>
  </si>
  <si>
    <t>597,57 "vykopávky vodoteční</t>
  </si>
  <si>
    <t>122,98 "vykopávky pod vodou</t>
  </si>
  <si>
    <t>Založení lučního trávníku výsevem plochy přes 1000 m2 v rovině a ve svahu do 1:5</t>
  </si>
  <si>
    <t>1649082554</t>
  </si>
  <si>
    <t xml:space="preserve">2147,33  "ř. km 236,380 - 237,233 (PI-1 - PI-24) - lokalita I</t>
  </si>
  <si>
    <t>-1954598173</t>
  </si>
  <si>
    <t>2147,33*0,03 'Přepočtené koeficientem množství</t>
  </si>
  <si>
    <t>246377115</t>
  </si>
  <si>
    <t xml:space="preserve">2974,01  "ř. km 236,380 - 237,233 (PI-1 - PI-24) - lokalita I</t>
  </si>
  <si>
    <t>3974c - Vedlejší rozpočtové náklady</t>
  </si>
  <si>
    <t>VRN - Vedlejší rozpočtové náklady</t>
  </si>
  <si>
    <t>VRN</t>
  </si>
  <si>
    <t>001</t>
  </si>
  <si>
    <t>Zařízení staveniště</t>
  </si>
  <si>
    <t>kpl</t>
  </si>
  <si>
    <t>1572411696</t>
  </si>
  <si>
    <t>002</t>
  </si>
  <si>
    <t>Vytyčení inženýrských sítí</t>
  </si>
  <si>
    <t>809908338</t>
  </si>
  <si>
    <t>003</t>
  </si>
  <si>
    <t>Dopravně inženýrská opatření</t>
  </si>
  <si>
    <t>-1868809289</t>
  </si>
  <si>
    <t>P</t>
  </si>
  <si>
    <t>Poznámka k položce:_x000d_
Zpracování projektu DIO vč. projednání a schválení příslušnými orgány. _x000d_
Zřízení dopravně inženýrského opatření.</t>
  </si>
  <si>
    <t>004</t>
  </si>
  <si>
    <t>Dokumentace a pasportizace objektů</t>
  </si>
  <si>
    <t>1989837241</t>
  </si>
  <si>
    <t>005</t>
  </si>
  <si>
    <t>Dokumentace skutečného provedení stavby</t>
  </si>
  <si>
    <t>1311328798</t>
  </si>
  <si>
    <t>006</t>
  </si>
  <si>
    <t>Geodetické zaměření díla včetně kontrolního zaměření dna v místech provádění prací</t>
  </si>
  <si>
    <t>-1748267588</t>
  </si>
  <si>
    <t>007</t>
  </si>
  <si>
    <t>Geodetické měření v průběhu realizace stavby</t>
  </si>
  <si>
    <t>-1077744945</t>
  </si>
  <si>
    <t>008</t>
  </si>
  <si>
    <t>Protokolární předání stavbou dotčených pozemků a komunikací, uvedených do původního stavu, zpět jejich vlastníkům</t>
  </si>
  <si>
    <t>-1232185092</t>
  </si>
  <si>
    <t>009</t>
  </si>
  <si>
    <t>Zajištění opatření vyplývajících z povodňového a havarijního plánu stavby</t>
  </si>
  <si>
    <t>2135054491</t>
  </si>
  <si>
    <t>010</t>
  </si>
  <si>
    <t>Zajištění opatření vyplývajících z plánu BOZP</t>
  </si>
  <si>
    <t>-937306646</t>
  </si>
  <si>
    <t>011</t>
  </si>
  <si>
    <t>Informační tabule o realizované stavbě spolufinancované z prostředků SFDI</t>
  </si>
  <si>
    <t>-2146138325</t>
  </si>
  <si>
    <t>Poznámka k položce:_x000d_
Parametry dle podmínek SFDI, UV stabilní plast, 1x v průběhu realizace stavby, 1x po dokončení stavby.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</si>
</sst>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ST3974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Vltava, ř. km 236,380 - 239,158 (zdrž  České Vrbné) - opevnění svahů plavební dráhy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10. 2. 2022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>Eva Vondrášková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'3974a - SO 01 - levý břeh'!J30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'3974a - SO 01 - levý břeh'!P120</f>
        <v>0</v>
      </c>
      <c r="AV95" s="128">
        <f>'3974a - SO 01 - levý břeh'!J33</f>
        <v>0</v>
      </c>
      <c r="AW95" s="128">
        <f>'3974a - SO 01 - levý břeh'!J34</f>
        <v>0</v>
      </c>
      <c r="AX95" s="128">
        <f>'3974a - SO 01 - levý břeh'!J35</f>
        <v>0</v>
      </c>
      <c r="AY95" s="128">
        <f>'3974a - SO 01 - levý břeh'!J36</f>
        <v>0</v>
      </c>
      <c r="AZ95" s="128">
        <f>'3974a - SO 01 - levý břeh'!F33</f>
        <v>0</v>
      </c>
      <c r="BA95" s="128">
        <f>'3974a - SO 01 - levý břeh'!F34</f>
        <v>0</v>
      </c>
      <c r="BB95" s="128">
        <f>'3974a - SO 01 - levý břeh'!F35</f>
        <v>0</v>
      </c>
      <c r="BC95" s="128">
        <f>'3974a - SO 01 - levý břeh'!F36</f>
        <v>0</v>
      </c>
      <c r="BD95" s="130">
        <f>'3974a - SO 01 - levý břeh'!F37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7" customFormat="1" ht="16.5" customHeight="1">
      <c r="A96" s="119" t="s">
        <v>78</v>
      </c>
      <c r="B96" s="120"/>
      <c r="C96" s="121"/>
      <c r="D96" s="122" t="s">
        <v>85</v>
      </c>
      <c r="E96" s="122"/>
      <c r="F96" s="122"/>
      <c r="G96" s="122"/>
      <c r="H96" s="122"/>
      <c r="I96" s="123"/>
      <c r="J96" s="122" t="s">
        <v>86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'3974b - SO 02 - pravý břeh'!J30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81</v>
      </c>
      <c r="AR96" s="126"/>
      <c r="AS96" s="127">
        <v>0</v>
      </c>
      <c r="AT96" s="128">
        <f>ROUND(SUM(AV96:AW96),2)</f>
        <v>0</v>
      </c>
      <c r="AU96" s="129">
        <f>'3974b - SO 02 - pravý břeh'!P118</f>
        <v>0</v>
      </c>
      <c r="AV96" s="128">
        <f>'3974b - SO 02 - pravý břeh'!J33</f>
        <v>0</v>
      </c>
      <c r="AW96" s="128">
        <f>'3974b - SO 02 - pravý břeh'!J34</f>
        <v>0</v>
      </c>
      <c r="AX96" s="128">
        <f>'3974b - SO 02 - pravý břeh'!J35</f>
        <v>0</v>
      </c>
      <c r="AY96" s="128">
        <f>'3974b - SO 02 - pravý břeh'!J36</f>
        <v>0</v>
      </c>
      <c r="AZ96" s="128">
        <f>'3974b - SO 02 - pravý břeh'!F33</f>
        <v>0</v>
      </c>
      <c r="BA96" s="128">
        <f>'3974b - SO 02 - pravý břeh'!F34</f>
        <v>0</v>
      </c>
      <c r="BB96" s="128">
        <f>'3974b - SO 02 - pravý břeh'!F35</f>
        <v>0</v>
      </c>
      <c r="BC96" s="128">
        <f>'3974b - SO 02 - pravý břeh'!F36</f>
        <v>0</v>
      </c>
      <c r="BD96" s="130">
        <f>'3974b - SO 02 - pravý břeh'!F37</f>
        <v>0</v>
      </c>
      <c r="BE96" s="7"/>
      <c r="BT96" s="131" t="s">
        <v>82</v>
      </c>
      <c r="BV96" s="131" t="s">
        <v>76</v>
      </c>
      <c r="BW96" s="131" t="s">
        <v>87</v>
      </c>
      <c r="BX96" s="131" t="s">
        <v>5</v>
      </c>
      <c r="CL96" s="131" t="s">
        <v>1</v>
      </c>
      <c r="CM96" s="131" t="s">
        <v>84</v>
      </c>
    </row>
    <row r="97" s="7" customFormat="1" ht="16.5" customHeight="1">
      <c r="A97" s="119" t="s">
        <v>78</v>
      </c>
      <c r="B97" s="120"/>
      <c r="C97" s="121"/>
      <c r="D97" s="122" t="s">
        <v>88</v>
      </c>
      <c r="E97" s="122"/>
      <c r="F97" s="122"/>
      <c r="G97" s="122"/>
      <c r="H97" s="122"/>
      <c r="I97" s="123"/>
      <c r="J97" s="122" t="s">
        <v>89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'3974c - Vedlejší rozpočto...'!J30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81</v>
      </c>
      <c r="AR97" s="126"/>
      <c r="AS97" s="132">
        <v>0</v>
      </c>
      <c r="AT97" s="133">
        <f>ROUND(SUM(AV97:AW97),2)</f>
        <v>0</v>
      </c>
      <c r="AU97" s="134">
        <f>'3974c - Vedlejší rozpočto...'!P117</f>
        <v>0</v>
      </c>
      <c r="AV97" s="133">
        <f>'3974c - Vedlejší rozpočto...'!J33</f>
        <v>0</v>
      </c>
      <c r="AW97" s="133">
        <f>'3974c - Vedlejší rozpočto...'!J34</f>
        <v>0</v>
      </c>
      <c r="AX97" s="133">
        <f>'3974c - Vedlejší rozpočto...'!J35</f>
        <v>0</v>
      </c>
      <c r="AY97" s="133">
        <f>'3974c - Vedlejší rozpočto...'!J36</f>
        <v>0</v>
      </c>
      <c r="AZ97" s="133">
        <f>'3974c - Vedlejší rozpočto...'!F33</f>
        <v>0</v>
      </c>
      <c r="BA97" s="133">
        <f>'3974c - Vedlejší rozpočto...'!F34</f>
        <v>0</v>
      </c>
      <c r="BB97" s="133">
        <f>'3974c - Vedlejší rozpočto...'!F35</f>
        <v>0</v>
      </c>
      <c r="BC97" s="133">
        <f>'3974c - Vedlejší rozpočto...'!F36</f>
        <v>0</v>
      </c>
      <c r="BD97" s="135">
        <f>'3974c - Vedlejší rozpočto...'!F37</f>
        <v>0</v>
      </c>
      <c r="BE97" s="7"/>
      <c r="BT97" s="131" t="s">
        <v>82</v>
      </c>
      <c r="BV97" s="131" t="s">
        <v>76</v>
      </c>
      <c r="BW97" s="131" t="s">
        <v>90</v>
      </c>
      <c r="BX97" s="131" t="s">
        <v>5</v>
      </c>
      <c r="CL97" s="131" t="s">
        <v>1</v>
      </c>
      <c r="CM97" s="131" t="s">
        <v>84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zOPj1Cv9zhWF8JViQn2ppDG107zkGHc9RjymDgJNsmeu3YIfR9gPZk/cBkeV4kBQLavhRqnfjrYEth2Ach0ylA==" hashValue="2fmgwB8HVuJj/1S+/aKrR6TL1dqQQhEcpBDtUV3PxxPlw9gX4YZGJHF47QKz6lkXzGis46qUBpuL67xgOHYxrQ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3974a - SO 01 - levý břeh'!C2" display="/"/>
    <hyperlink ref="A96" location="'3974b - SO 02 - pravý břeh'!C2" display="/"/>
    <hyperlink ref="A97" location="'3974c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91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 xml:space="preserve">Vltava, ř. km 236,380 - 239,158 (zdrž  České Vrbné) - opevnění svahů plavební dráhy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10. 2. 2022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32</v>
      </c>
      <c r="F24" s="38"/>
      <c r="G24" s="38"/>
      <c r="H24" s="38"/>
      <c r="I24" s="140" t="s">
        <v>26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ROUND((SUM(BE120:BE182)),  2)</f>
        <v>0</v>
      </c>
      <c r="G33" s="38"/>
      <c r="H33" s="38"/>
      <c r="I33" s="155">
        <v>0.20999999999999999</v>
      </c>
      <c r="J33" s="154">
        <f>ROUND(((SUM(BE120:BE182))*I33),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ROUND((SUM(BF120:BF182)),  2)</f>
        <v>0</v>
      </c>
      <c r="G34" s="38"/>
      <c r="H34" s="38"/>
      <c r="I34" s="155">
        <v>0.14999999999999999</v>
      </c>
      <c r="J34" s="154">
        <f>ROUND(((SUM(BF120:BF182))*I34),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ROUND((SUM(BG120:BG182)),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ROUND((SUM(BH120:BH182)),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ROUND((SUM(BI120:BI182)),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 xml:space="preserve">Vltava, ř. km 236,380 - 239,158 (zdrž  České Vrbné) - opevnění svahů plavební dráhy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3974a - SO 01 - levý břeh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10. 2. 2022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>Eva Vondrášková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95</v>
      </c>
      <c r="D94" s="176"/>
      <c r="E94" s="176"/>
      <c r="F94" s="176"/>
      <c r="G94" s="176"/>
      <c r="H94" s="176"/>
      <c r="I94" s="176"/>
      <c r="J94" s="177" t="s">
        <v>96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97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s="9" customFormat="1" ht="24.96" customHeight="1">
      <c r="A97" s="9"/>
      <c r="B97" s="179"/>
      <c r="C97" s="180"/>
      <c r="D97" s="181" t="s">
        <v>99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100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101</v>
      </c>
      <c r="E99" s="188"/>
      <c r="F99" s="188"/>
      <c r="G99" s="188"/>
      <c r="H99" s="188"/>
      <c r="I99" s="188"/>
      <c r="J99" s="189">
        <f>J170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102</v>
      </c>
      <c r="E100" s="188"/>
      <c r="F100" s="188"/>
      <c r="G100" s="188"/>
      <c r="H100" s="188"/>
      <c r="I100" s="188"/>
      <c r="J100" s="189">
        <f>J181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103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 xml:space="preserve">Vltava, ř. km 236,380 - 239,158 (zdrž  České Vrbné) - opevnění svahů plavební dráhy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92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3974a - SO 01 - levý břeh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10. 2. 2022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32" t="s">
        <v>31</v>
      </c>
      <c r="J117" s="36" t="str">
        <f>E24</f>
        <v>Eva Vondrášková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104</v>
      </c>
      <c r="D119" s="194" t="s">
        <v>59</v>
      </c>
      <c r="E119" s="194" t="s">
        <v>55</v>
      </c>
      <c r="F119" s="194" t="s">
        <v>56</v>
      </c>
      <c r="G119" s="194" t="s">
        <v>105</v>
      </c>
      <c r="H119" s="194" t="s">
        <v>106</v>
      </c>
      <c r="I119" s="194" t="s">
        <v>107</v>
      </c>
      <c r="J119" s="195" t="s">
        <v>96</v>
      </c>
      <c r="K119" s="196" t="s">
        <v>108</v>
      </c>
      <c r="L119" s="197"/>
      <c r="M119" s="100" t="s">
        <v>1</v>
      </c>
      <c r="N119" s="101" t="s">
        <v>38</v>
      </c>
      <c r="O119" s="101" t="s">
        <v>109</v>
      </c>
      <c r="P119" s="101" t="s">
        <v>110</v>
      </c>
      <c r="Q119" s="101" t="s">
        <v>111</v>
      </c>
      <c r="R119" s="101" t="s">
        <v>112</v>
      </c>
      <c r="S119" s="101" t="s">
        <v>113</v>
      </c>
      <c r="T119" s="102" t="s">
        <v>114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115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11288.361976</v>
      </c>
      <c r="S120" s="104"/>
      <c r="T120" s="201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73</v>
      </c>
      <c r="AU120" s="17" t="s">
        <v>98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73</v>
      </c>
      <c r="E121" s="206" t="s">
        <v>116</v>
      </c>
      <c r="F121" s="206" t="s">
        <v>117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P122+P170+P181</f>
        <v>0</v>
      </c>
      <c r="Q121" s="211"/>
      <c r="R121" s="212">
        <f>R122+R170+R181</f>
        <v>11288.361976</v>
      </c>
      <c r="S121" s="211"/>
      <c r="T121" s="213">
        <f>T122+T170+T181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82</v>
      </c>
      <c r="AT121" s="215" t="s">
        <v>73</v>
      </c>
      <c r="AU121" s="215" t="s">
        <v>74</v>
      </c>
      <c r="AY121" s="214" t="s">
        <v>118</v>
      </c>
      <c r="BK121" s="216">
        <f>BK122+BK170+BK181</f>
        <v>0</v>
      </c>
    </row>
    <row r="122" s="12" customFormat="1" ht="22.8" customHeight="1">
      <c r="A122" s="12"/>
      <c r="B122" s="203"/>
      <c r="C122" s="204"/>
      <c r="D122" s="205" t="s">
        <v>73</v>
      </c>
      <c r="E122" s="217" t="s">
        <v>82</v>
      </c>
      <c r="F122" s="217" t="s">
        <v>119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SUM(P123:P169)</f>
        <v>0</v>
      </c>
      <c r="Q122" s="211"/>
      <c r="R122" s="212">
        <f>SUM(R123:R169)</f>
        <v>0.25252000000000002</v>
      </c>
      <c r="S122" s="211"/>
      <c r="T122" s="213">
        <f>SUM(T123:T169)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82</v>
      </c>
      <c r="AT122" s="215" t="s">
        <v>73</v>
      </c>
      <c r="AU122" s="215" t="s">
        <v>82</v>
      </c>
      <c r="AY122" s="214" t="s">
        <v>118</v>
      </c>
      <c r="BK122" s="216">
        <f>SUM(BK123:BK169)</f>
        <v>0</v>
      </c>
    </row>
    <row r="123" s="2" customFormat="1" ht="33" customHeight="1">
      <c r="A123" s="38"/>
      <c r="B123" s="39"/>
      <c r="C123" s="219" t="s">
        <v>82</v>
      </c>
      <c r="D123" s="219" t="s">
        <v>120</v>
      </c>
      <c r="E123" s="220" t="s">
        <v>121</v>
      </c>
      <c r="F123" s="221" t="s">
        <v>122</v>
      </c>
      <c r="G123" s="222" t="s">
        <v>123</v>
      </c>
      <c r="H123" s="223">
        <v>2579.8200000000002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39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124</v>
      </c>
      <c r="AT123" s="231" t="s">
        <v>120</v>
      </c>
      <c r="AU123" s="231" t="s">
        <v>84</v>
      </c>
      <c r="AY123" s="17" t="s">
        <v>118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82</v>
      </c>
      <c r="BK123" s="232">
        <f>ROUND(I123*H123,2)</f>
        <v>0</v>
      </c>
      <c r="BL123" s="17" t="s">
        <v>124</v>
      </c>
      <c r="BM123" s="231" t="s">
        <v>125</v>
      </c>
    </row>
    <row r="124" s="13" customFormat="1">
      <c r="A124" s="13"/>
      <c r="B124" s="233"/>
      <c r="C124" s="234"/>
      <c r="D124" s="235" t="s">
        <v>126</v>
      </c>
      <c r="E124" s="236" t="s">
        <v>1</v>
      </c>
      <c r="F124" s="237" t="s">
        <v>127</v>
      </c>
      <c r="G124" s="234"/>
      <c r="H124" s="236" t="s">
        <v>1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126</v>
      </c>
      <c r="AU124" s="243" t="s">
        <v>84</v>
      </c>
      <c r="AV124" s="13" t="s">
        <v>82</v>
      </c>
      <c r="AW124" s="13" t="s">
        <v>30</v>
      </c>
      <c r="AX124" s="13" t="s">
        <v>74</v>
      </c>
      <c r="AY124" s="243" t="s">
        <v>118</v>
      </c>
    </row>
    <row r="125" s="14" customFormat="1">
      <c r="A125" s="14"/>
      <c r="B125" s="244"/>
      <c r="C125" s="245"/>
      <c r="D125" s="235" t="s">
        <v>126</v>
      </c>
      <c r="E125" s="246" t="s">
        <v>1</v>
      </c>
      <c r="F125" s="247" t="s">
        <v>128</v>
      </c>
      <c r="G125" s="245"/>
      <c r="H125" s="248">
        <v>586.35000000000002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126</v>
      </c>
      <c r="AU125" s="254" t="s">
        <v>84</v>
      </c>
      <c r="AV125" s="14" t="s">
        <v>84</v>
      </c>
      <c r="AW125" s="14" t="s">
        <v>30</v>
      </c>
      <c r="AX125" s="14" t="s">
        <v>74</v>
      </c>
      <c r="AY125" s="254" t="s">
        <v>118</v>
      </c>
    </row>
    <row r="126" s="14" customFormat="1">
      <c r="A126" s="14"/>
      <c r="B126" s="244"/>
      <c r="C126" s="245"/>
      <c r="D126" s="235" t="s">
        <v>126</v>
      </c>
      <c r="E126" s="246" t="s">
        <v>1</v>
      </c>
      <c r="F126" s="247" t="s">
        <v>129</v>
      </c>
      <c r="G126" s="245"/>
      <c r="H126" s="248">
        <v>1848.47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126</v>
      </c>
      <c r="AU126" s="254" t="s">
        <v>84</v>
      </c>
      <c r="AV126" s="14" t="s">
        <v>84</v>
      </c>
      <c r="AW126" s="14" t="s">
        <v>30</v>
      </c>
      <c r="AX126" s="14" t="s">
        <v>74</v>
      </c>
      <c r="AY126" s="254" t="s">
        <v>118</v>
      </c>
    </row>
    <row r="127" s="13" customFormat="1">
      <c r="A127" s="13"/>
      <c r="B127" s="233"/>
      <c r="C127" s="234"/>
      <c r="D127" s="235" t="s">
        <v>126</v>
      </c>
      <c r="E127" s="236" t="s">
        <v>1</v>
      </c>
      <c r="F127" s="237" t="s">
        <v>130</v>
      </c>
      <c r="G127" s="234"/>
      <c r="H127" s="236" t="s">
        <v>1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126</v>
      </c>
      <c r="AU127" s="243" t="s">
        <v>84</v>
      </c>
      <c r="AV127" s="13" t="s">
        <v>82</v>
      </c>
      <c r="AW127" s="13" t="s">
        <v>30</v>
      </c>
      <c r="AX127" s="13" t="s">
        <v>74</v>
      </c>
      <c r="AY127" s="243" t="s">
        <v>118</v>
      </c>
    </row>
    <row r="128" s="14" customFormat="1">
      <c r="A128" s="14"/>
      <c r="B128" s="244"/>
      <c r="C128" s="245"/>
      <c r="D128" s="235" t="s">
        <v>126</v>
      </c>
      <c r="E128" s="246" t="s">
        <v>1</v>
      </c>
      <c r="F128" s="247" t="s">
        <v>131</v>
      </c>
      <c r="G128" s="245"/>
      <c r="H128" s="248">
        <v>145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126</v>
      </c>
      <c r="AU128" s="254" t="s">
        <v>84</v>
      </c>
      <c r="AV128" s="14" t="s">
        <v>84</v>
      </c>
      <c r="AW128" s="14" t="s">
        <v>30</v>
      </c>
      <c r="AX128" s="14" t="s">
        <v>74</v>
      </c>
      <c r="AY128" s="254" t="s">
        <v>118</v>
      </c>
    </row>
    <row r="129" s="15" customFormat="1">
      <c r="A129" s="15"/>
      <c r="B129" s="255"/>
      <c r="C129" s="256"/>
      <c r="D129" s="235" t="s">
        <v>126</v>
      </c>
      <c r="E129" s="257" t="s">
        <v>1</v>
      </c>
      <c r="F129" s="258" t="s">
        <v>132</v>
      </c>
      <c r="G129" s="256"/>
      <c r="H129" s="259">
        <v>2579.8200000000002</v>
      </c>
      <c r="I129" s="260"/>
      <c r="J129" s="256"/>
      <c r="K129" s="256"/>
      <c r="L129" s="261"/>
      <c r="M129" s="262"/>
      <c r="N129" s="263"/>
      <c r="O129" s="263"/>
      <c r="P129" s="263"/>
      <c r="Q129" s="263"/>
      <c r="R129" s="263"/>
      <c r="S129" s="263"/>
      <c r="T129" s="26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5" t="s">
        <v>126</v>
      </c>
      <c r="AU129" s="265" t="s">
        <v>84</v>
      </c>
      <c r="AV129" s="15" t="s">
        <v>124</v>
      </c>
      <c r="AW129" s="15" t="s">
        <v>30</v>
      </c>
      <c r="AX129" s="15" t="s">
        <v>82</v>
      </c>
      <c r="AY129" s="265" t="s">
        <v>118</v>
      </c>
    </row>
    <row r="130" s="2" customFormat="1" ht="37.8" customHeight="1">
      <c r="A130" s="38"/>
      <c r="B130" s="39"/>
      <c r="C130" s="219" t="s">
        <v>84</v>
      </c>
      <c r="D130" s="219" t="s">
        <v>120</v>
      </c>
      <c r="E130" s="220" t="s">
        <v>133</v>
      </c>
      <c r="F130" s="221" t="s">
        <v>134</v>
      </c>
      <c r="G130" s="222" t="s">
        <v>123</v>
      </c>
      <c r="H130" s="223">
        <v>902.86000000000001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39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124</v>
      </c>
      <c r="AT130" s="231" t="s">
        <v>120</v>
      </c>
      <c r="AU130" s="231" t="s">
        <v>84</v>
      </c>
      <c r="AY130" s="17" t="s">
        <v>118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82</v>
      </c>
      <c r="BK130" s="232">
        <f>ROUND(I130*H130,2)</f>
        <v>0</v>
      </c>
      <c r="BL130" s="17" t="s">
        <v>124</v>
      </c>
      <c r="BM130" s="231" t="s">
        <v>135</v>
      </c>
    </row>
    <row r="131" s="13" customFormat="1">
      <c r="A131" s="13"/>
      <c r="B131" s="233"/>
      <c r="C131" s="234"/>
      <c r="D131" s="235" t="s">
        <v>126</v>
      </c>
      <c r="E131" s="236" t="s">
        <v>1</v>
      </c>
      <c r="F131" s="237" t="s">
        <v>127</v>
      </c>
      <c r="G131" s="234"/>
      <c r="H131" s="236" t="s">
        <v>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126</v>
      </c>
      <c r="AU131" s="243" t="s">
        <v>84</v>
      </c>
      <c r="AV131" s="13" t="s">
        <v>82</v>
      </c>
      <c r="AW131" s="13" t="s">
        <v>30</v>
      </c>
      <c r="AX131" s="13" t="s">
        <v>74</v>
      </c>
      <c r="AY131" s="243" t="s">
        <v>118</v>
      </c>
    </row>
    <row r="132" s="14" customFormat="1">
      <c r="A132" s="14"/>
      <c r="B132" s="244"/>
      <c r="C132" s="245"/>
      <c r="D132" s="235" t="s">
        <v>126</v>
      </c>
      <c r="E132" s="246" t="s">
        <v>1</v>
      </c>
      <c r="F132" s="247" t="s">
        <v>136</v>
      </c>
      <c r="G132" s="245"/>
      <c r="H132" s="248">
        <v>70.099999999999994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126</v>
      </c>
      <c r="AU132" s="254" t="s">
        <v>84</v>
      </c>
      <c r="AV132" s="14" t="s">
        <v>84</v>
      </c>
      <c r="AW132" s="14" t="s">
        <v>30</v>
      </c>
      <c r="AX132" s="14" t="s">
        <v>74</v>
      </c>
      <c r="AY132" s="254" t="s">
        <v>118</v>
      </c>
    </row>
    <row r="133" s="14" customFormat="1">
      <c r="A133" s="14"/>
      <c r="B133" s="244"/>
      <c r="C133" s="245"/>
      <c r="D133" s="235" t="s">
        <v>126</v>
      </c>
      <c r="E133" s="246" t="s">
        <v>1</v>
      </c>
      <c r="F133" s="247" t="s">
        <v>137</v>
      </c>
      <c r="G133" s="245"/>
      <c r="H133" s="248">
        <v>763.61000000000001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126</v>
      </c>
      <c r="AU133" s="254" t="s">
        <v>84</v>
      </c>
      <c r="AV133" s="14" t="s">
        <v>84</v>
      </c>
      <c r="AW133" s="14" t="s">
        <v>30</v>
      </c>
      <c r="AX133" s="14" t="s">
        <v>74</v>
      </c>
      <c r="AY133" s="254" t="s">
        <v>118</v>
      </c>
    </row>
    <row r="134" s="13" customFormat="1">
      <c r="A134" s="13"/>
      <c r="B134" s="233"/>
      <c r="C134" s="234"/>
      <c r="D134" s="235" t="s">
        <v>126</v>
      </c>
      <c r="E134" s="236" t="s">
        <v>1</v>
      </c>
      <c r="F134" s="237" t="s">
        <v>130</v>
      </c>
      <c r="G134" s="234"/>
      <c r="H134" s="236" t="s">
        <v>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126</v>
      </c>
      <c r="AU134" s="243" t="s">
        <v>84</v>
      </c>
      <c r="AV134" s="13" t="s">
        <v>82</v>
      </c>
      <c r="AW134" s="13" t="s">
        <v>30</v>
      </c>
      <c r="AX134" s="13" t="s">
        <v>74</v>
      </c>
      <c r="AY134" s="243" t="s">
        <v>118</v>
      </c>
    </row>
    <row r="135" s="14" customFormat="1">
      <c r="A135" s="14"/>
      <c r="B135" s="244"/>
      <c r="C135" s="245"/>
      <c r="D135" s="235" t="s">
        <v>126</v>
      </c>
      <c r="E135" s="246" t="s">
        <v>1</v>
      </c>
      <c r="F135" s="247" t="s">
        <v>138</v>
      </c>
      <c r="G135" s="245"/>
      <c r="H135" s="248">
        <v>69.150000000000006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126</v>
      </c>
      <c r="AU135" s="254" t="s">
        <v>84</v>
      </c>
      <c r="AV135" s="14" t="s">
        <v>84</v>
      </c>
      <c r="AW135" s="14" t="s">
        <v>30</v>
      </c>
      <c r="AX135" s="14" t="s">
        <v>74</v>
      </c>
      <c r="AY135" s="254" t="s">
        <v>118</v>
      </c>
    </row>
    <row r="136" s="15" customFormat="1">
      <c r="A136" s="15"/>
      <c r="B136" s="255"/>
      <c r="C136" s="256"/>
      <c r="D136" s="235" t="s">
        <v>126</v>
      </c>
      <c r="E136" s="257" t="s">
        <v>1</v>
      </c>
      <c r="F136" s="258" t="s">
        <v>132</v>
      </c>
      <c r="G136" s="256"/>
      <c r="H136" s="259">
        <v>902.86000000000001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5" t="s">
        <v>126</v>
      </c>
      <c r="AU136" s="265" t="s">
        <v>84</v>
      </c>
      <c r="AV136" s="15" t="s">
        <v>124</v>
      </c>
      <c r="AW136" s="15" t="s">
        <v>30</v>
      </c>
      <c r="AX136" s="15" t="s">
        <v>82</v>
      </c>
      <c r="AY136" s="265" t="s">
        <v>118</v>
      </c>
    </row>
    <row r="137" s="2" customFormat="1" ht="37.8" customHeight="1">
      <c r="A137" s="38"/>
      <c r="B137" s="39"/>
      <c r="C137" s="219" t="s">
        <v>139</v>
      </c>
      <c r="D137" s="219" t="s">
        <v>120</v>
      </c>
      <c r="E137" s="220" t="s">
        <v>140</v>
      </c>
      <c r="F137" s="221" t="s">
        <v>141</v>
      </c>
      <c r="G137" s="222" t="s">
        <v>123</v>
      </c>
      <c r="H137" s="223">
        <v>4463.7600000000002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39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124</v>
      </c>
      <c r="AT137" s="231" t="s">
        <v>120</v>
      </c>
      <c r="AU137" s="231" t="s">
        <v>84</v>
      </c>
      <c r="AY137" s="17" t="s">
        <v>118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82</v>
      </c>
      <c r="BK137" s="232">
        <f>ROUND(I137*H137,2)</f>
        <v>0</v>
      </c>
      <c r="BL137" s="17" t="s">
        <v>124</v>
      </c>
      <c r="BM137" s="231" t="s">
        <v>142</v>
      </c>
    </row>
    <row r="138" s="13" customFormat="1">
      <c r="A138" s="13"/>
      <c r="B138" s="233"/>
      <c r="C138" s="234"/>
      <c r="D138" s="235" t="s">
        <v>126</v>
      </c>
      <c r="E138" s="236" t="s">
        <v>1</v>
      </c>
      <c r="F138" s="237" t="s">
        <v>127</v>
      </c>
      <c r="G138" s="234"/>
      <c r="H138" s="236" t="s">
        <v>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126</v>
      </c>
      <c r="AU138" s="243" t="s">
        <v>84</v>
      </c>
      <c r="AV138" s="13" t="s">
        <v>82</v>
      </c>
      <c r="AW138" s="13" t="s">
        <v>30</v>
      </c>
      <c r="AX138" s="13" t="s">
        <v>74</v>
      </c>
      <c r="AY138" s="243" t="s">
        <v>118</v>
      </c>
    </row>
    <row r="139" s="14" customFormat="1">
      <c r="A139" s="14"/>
      <c r="B139" s="244"/>
      <c r="C139" s="245"/>
      <c r="D139" s="235" t="s">
        <v>126</v>
      </c>
      <c r="E139" s="246" t="s">
        <v>1</v>
      </c>
      <c r="F139" s="247" t="s">
        <v>143</v>
      </c>
      <c r="G139" s="245"/>
      <c r="H139" s="248">
        <v>3686.1799999999998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126</v>
      </c>
      <c r="AU139" s="254" t="s">
        <v>84</v>
      </c>
      <c r="AV139" s="14" t="s">
        <v>84</v>
      </c>
      <c r="AW139" s="14" t="s">
        <v>30</v>
      </c>
      <c r="AX139" s="14" t="s">
        <v>74</v>
      </c>
      <c r="AY139" s="254" t="s">
        <v>118</v>
      </c>
    </row>
    <row r="140" s="13" customFormat="1">
      <c r="A140" s="13"/>
      <c r="B140" s="233"/>
      <c r="C140" s="234"/>
      <c r="D140" s="235" t="s">
        <v>126</v>
      </c>
      <c r="E140" s="236" t="s">
        <v>1</v>
      </c>
      <c r="F140" s="237" t="s">
        <v>130</v>
      </c>
      <c r="G140" s="234"/>
      <c r="H140" s="236" t="s">
        <v>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126</v>
      </c>
      <c r="AU140" s="243" t="s">
        <v>84</v>
      </c>
      <c r="AV140" s="13" t="s">
        <v>82</v>
      </c>
      <c r="AW140" s="13" t="s">
        <v>30</v>
      </c>
      <c r="AX140" s="13" t="s">
        <v>74</v>
      </c>
      <c r="AY140" s="243" t="s">
        <v>118</v>
      </c>
    </row>
    <row r="141" s="14" customFormat="1">
      <c r="A141" s="14"/>
      <c r="B141" s="244"/>
      <c r="C141" s="245"/>
      <c r="D141" s="235" t="s">
        <v>126</v>
      </c>
      <c r="E141" s="246" t="s">
        <v>1</v>
      </c>
      <c r="F141" s="247" t="s">
        <v>144</v>
      </c>
      <c r="G141" s="245"/>
      <c r="H141" s="248">
        <v>777.58000000000004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126</v>
      </c>
      <c r="AU141" s="254" t="s">
        <v>84</v>
      </c>
      <c r="AV141" s="14" t="s">
        <v>84</v>
      </c>
      <c r="AW141" s="14" t="s">
        <v>30</v>
      </c>
      <c r="AX141" s="14" t="s">
        <v>74</v>
      </c>
      <c r="AY141" s="254" t="s">
        <v>118</v>
      </c>
    </row>
    <row r="142" s="15" customFormat="1">
      <c r="A142" s="15"/>
      <c r="B142" s="255"/>
      <c r="C142" s="256"/>
      <c r="D142" s="235" t="s">
        <v>126</v>
      </c>
      <c r="E142" s="257" t="s">
        <v>1</v>
      </c>
      <c r="F142" s="258" t="s">
        <v>132</v>
      </c>
      <c r="G142" s="256"/>
      <c r="H142" s="259">
        <v>4463.7600000000002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5" t="s">
        <v>126</v>
      </c>
      <c r="AU142" s="265" t="s">
        <v>84</v>
      </c>
      <c r="AV142" s="15" t="s">
        <v>124</v>
      </c>
      <c r="AW142" s="15" t="s">
        <v>30</v>
      </c>
      <c r="AX142" s="15" t="s">
        <v>82</v>
      </c>
      <c r="AY142" s="265" t="s">
        <v>118</v>
      </c>
    </row>
    <row r="143" s="2" customFormat="1" ht="37.8" customHeight="1">
      <c r="A143" s="38"/>
      <c r="B143" s="39"/>
      <c r="C143" s="219" t="s">
        <v>124</v>
      </c>
      <c r="D143" s="219" t="s">
        <v>120</v>
      </c>
      <c r="E143" s="220" t="s">
        <v>145</v>
      </c>
      <c r="F143" s="221" t="s">
        <v>146</v>
      </c>
      <c r="G143" s="222" t="s">
        <v>123</v>
      </c>
      <c r="H143" s="223">
        <v>6898.6700000000001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39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124</v>
      </c>
      <c r="AT143" s="231" t="s">
        <v>120</v>
      </c>
      <c r="AU143" s="231" t="s">
        <v>84</v>
      </c>
      <c r="AY143" s="17" t="s">
        <v>118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82</v>
      </c>
      <c r="BK143" s="232">
        <f>ROUND(I143*H143,2)</f>
        <v>0</v>
      </c>
      <c r="BL143" s="17" t="s">
        <v>124</v>
      </c>
      <c r="BM143" s="231" t="s">
        <v>147</v>
      </c>
    </row>
    <row r="144" s="14" customFormat="1">
      <c r="A144" s="14"/>
      <c r="B144" s="244"/>
      <c r="C144" s="245"/>
      <c r="D144" s="235" t="s">
        <v>126</v>
      </c>
      <c r="E144" s="246" t="s">
        <v>1</v>
      </c>
      <c r="F144" s="247" t="s">
        <v>148</v>
      </c>
      <c r="G144" s="245"/>
      <c r="H144" s="248">
        <v>6954.71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126</v>
      </c>
      <c r="AU144" s="254" t="s">
        <v>84</v>
      </c>
      <c r="AV144" s="14" t="s">
        <v>84</v>
      </c>
      <c r="AW144" s="14" t="s">
        <v>30</v>
      </c>
      <c r="AX144" s="14" t="s">
        <v>74</v>
      </c>
      <c r="AY144" s="254" t="s">
        <v>118</v>
      </c>
    </row>
    <row r="145" s="14" customFormat="1">
      <c r="A145" s="14"/>
      <c r="B145" s="244"/>
      <c r="C145" s="245"/>
      <c r="D145" s="235" t="s">
        <v>126</v>
      </c>
      <c r="E145" s="246" t="s">
        <v>1</v>
      </c>
      <c r="F145" s="247" t="s">
        <v>149</v>
      </c>
      <c r="G145" s="245"/>
      <c r="H145" s="248">
        <v>991.73000000000002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126</v>
      </c>
      <c r="AU145" s="254" t="s">
        <v>84</v>
      </c>
      <c r="AV145" s="14" t="s">
        <v>84</v>
      </c>
      <c r="AW145" s="14" t="s">
        <v>30</v>
      </c>
      <c r="AX145" s="14" t="s">
        <v>74</v>
      </c>
      <c r="AY145" s="254" t="s">
        <v>118</v>
      </c>
    </row>
    <row r="146" s="14" customFormat="1">
      <c r="A146" s="14"/>
      <c r="B146" s="244"/>
      <c r="C146" s="245"/>
      <c r="D146" s="235" t="s">
        <v>126</v>
      </c>
      <c r="E146" s="246" t="s">
        <v>1</v>
      </c>
      <c r="F146" s="247" t="s">
        <v>150</v>
      </c>
      <c r="G146" s="245"/>
      <c r="H146" s="248">
        <v>-662.75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126</v>
      </c>
      <c r="AU146" s="254" t="s">
        <v>84</v>
      </c>
      <c r="AV146" s="14" t="s">
        <v>84</v>
      </c>
      <c r="AW146" s="14" t="s">
        <v>30</v>
      </c>
      <c r="AX146" s="14" t="s">
        <v>74</v>
      </c>
      <c r="AY146" s="254" t="s">
        <v>118</v>
      </c>
    </row>
    <row r="147" s="14" customFormat="1">
      <c r="A147" s="14"/>
      <c r="B147" s="244"/>
      <c r="C147" s="245"/>
      <c r="D147" s="235" t="s">
        <v>126</v>
      </c>
      <c r="E147" s="246" t="s">
        <v>1</v>
      </c>
      <c r="F147" s="247" t="s">
        <v>151</v>
      </c>
      <c r="G147" s="245"/>
      <c r="H147" s="248">
        <v>-242.5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126</v>
      </c>
      <c r="AU147" s="254" t="s">
        <v>84</v>
      </c>
      <c r="AV147" s="14" t="s">
        <v>84</v>
      </c>
      <c r="AW147" s="14" t="s">
        <v>30</v>
      </c>
      <c r="AX147" s="14" t="s">
        <v>74</v>
      </c>
      <c r="AY147" s="254" t="s">
        <v>118</v>
      </c>
    </row>
    <row r="148" s="14" customFormat="1">
      <c r="A148" s="14"/>
      <c r="B148" s="244"/>
      <c r="C148" s="245"/>
      <c r="D148" s="235" t="s">
        <v>126</v>
      </c>
      <c r="E148" s="246" t="s">
        <v>1</v>
      </c>
      <c r="F148" s="247" t="s">
        <v>152</v>
      </c>
      <c r="G148" s="245"/>
      <c r="H148" s="248">
        <v>-113.22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126</v>
      </c>
      <c r="AU148" s="254" t="s">
        <v>84</v>
      </c>
      <c r="AV148" s="14" t="s">
        <v>84</v>
      </c>
      <c r="AW148" s="14" t="s">
        <v>30</v>
      </c>
      <c r="AX148" s="14" t="s">
        <v>74</v>
      </c>
      <c r="AY148" s="254" t="s">
        <v>118</v>
      </c>
    </row>
    <row r="149" s="14" customFormat="1">
      <c r="A149" s="14"/>
      <c r="B149" s="244"/>
      <c r="C149" s="245"/>
      <c r="D149" s="235" t="s">
        <v>126</v>
      </c>
      <c r="E149" s="246" t="s">
        <v>1</v>
      </c>
      <c r="F149" s="247" t="s">
        <v>153</v>
      </c>
      <c r="G149" s="245"/>
      <c r="H149" s="248">
        <v>-29.300000000000001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126</v>
      </c>
      <c r="AU149" s="254" t="s">
        <v>84</v>
      </c>
      <c r="AV149" s="14" t="s">
        <v>84</v>
      </c>
      <c r="AW149" s="14" t="s">
        <v>30</v>
      </c>
      <c r="AX149" s="14" t="s">
        <v>74</v>
      </c>
      <c r="AY149" s="254" t="s">
        <v>118</v>
      </c>
    </row>
    <row r="150" s="15" customFormat="1">
      <c r="A150" s="15"/>
      <c r="B150" s="255"/>
      <c r="C150" s="256"/>
      <c r="D150" s="235" t="s">
        <v>126</v>
      </c>
      <c r="E150" s="257" t="s">
        <v>1</v>
      </c>
      <c r="F150" s="258" t="s">
        <v>132</v>
      </c>
      <c r="G150" s="256"/>
      <c r="H150" s="259">
        <v>6898.6700000000001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5" t="s">
        <v>126</v>
      </c>
      <c r="AU150" s="265" t="s">
        <v>84</v>
      </c>
      <c r="AV150" s="15" t="s">
        <v>124</v>
      </c>
      <c r="AW150" s="15" t="s">
        <v>30</v>
      </c>
      <c r="AX150" s="15" t="s">
        <v>82</v>
      </c>
      <c r="AY150" s="265" t="s">
        <v>118</v>
      </c>
    </row>
    <row r="151" s="2" customFormat="1" ht="24.15" customHeight="1">
      <c r="A151" s="38"/>
      <c r="B151" s="39"/>
      <c r="C151" s="219" t="s">
        <v>154</v>
      </c>
      <c r="D151" s="219" t="s">
        <v>120</v>
      </c>
      <c r="E151" s="220" t="s">
        <v>155</v>
      </c>
      <c r="F151" s="221" t="s">
        <v>156</v>
      </c>
      <c r="G151" s="222" t="s">
        <v>123</v>
      </c>
      <c r="H151" s="223">
        <v>905.25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39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124</v>
      </c>
      <c r="AT151" s="231" t="s">
        <v>120</v>
      </c>
      <c r="AU151" s="231" t="s">
        <v>84</v>
      </c>
      <c r="AY151" s="17" t="s">
        <v>118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82</v>
      </c>
      <c r="BK151" s="232">
        <f>ROUND(I151*H151,2)</f>
        <v>0</v>
      </c>
      <c r="BL151" s="17" t="s">
        <v>124</v>
      </c>
      <c r="BM151" s="231" t="s">
        <v>157</v>
      </c>
    </row>
    <row r="152" s="13" customFormat="1">
      <c r="A152" s="13"/>
      <c r="B152" s="233"/>
      <c r="C152" s="234"/>
      <c r="D152" s="235" t="s">
        <v>126</v>
      </c>
      <c r="E152" s="236" t="s">
        <v>1</v>
      </c>
      <c r="F152" s="237" t="s">
        <v>158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126</v>
      </c>
      <c r="AU152" s="243" t="s">
        <v>84</v>
      </c>
      <c r="AV152" s="13" t="s">
        <v>82</v>
      </c>
      <c r="AW152" s="13" t="s">
        <v>30</v>
      </c>
      <c r="AX152" s="13" t="s">
        <v>74</v>
      </c>
      <c r="AY152" s="243" t="s">
        <v>118</v>
      </c>
    </row>
    <row r="153" s="14" customFormat="1">
      <c r="A153" s="14"/>
      <c r="B153" s="244"/>
      <c r="C153" s="245"/>
      <c r="D153" s="235" t="s">
        <v>126</v>
      </c>
      <c r="E153" s="246" t="s">
        <v>1</v>
      </c>
      <c r="F153" s="247" t="s">
        <v>159</v>
      </c>
      <c r="G153" s="245"/>
      <c r="H153" s="248">
        <v>662.75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126</v>
      </c>
      <c r="AU153" s="254" t="s">
        <v>84</v>
      </c>
      <c r="AV153" s="14" t="s">
        <v>84</v>
      </c>
      <c r="AW153" s="14" t="s">
        <v>30</v>
      </c>
      <c r="AX153" s="14" t="s">
        <v>74</v>
      </c>
      <c r="AY153" s="254" t="s">
        <v>118</v>
      </c>
    </row>
    <row r="154" s="14" customFormat="1">
      <c r="A154" s="14"/>
      <c r="B154" s="244"/>
      <c r="C154" s="245"/>
      <c r="D154" s="235" t="s">
        <v>126</v>
      </c>
      <c r="E154" s="246" t="s">
        <v>1</v>
      </c>
      <c r="F154" s="247" t="s">
        <v>160</v>
      </c>
      <c r="G154" s="245"/>
      <c r="H154" s="248">
        <v>242.5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126</v>
      </c>
      <c r="AU154" s="254" t="s">
        <v>84</v>
      </c>
      <c r="AV154" s="14" t="s">
        <v>84</v>
      </c>
      <c r="AW154" s="14" t="s">
        <v>30</v>
      </c>
      <c r="AX154" s="14" t="s">
        <v>74</v>
      </c>
      <c r="AY154" s="254" t="s">
        <v>118</v>
      </c>
    </row>
    <row r="155" s="15" customFormat="1">
      <c r="A155" s="15"/>
      <c r="B155" s="255"/>
      <c r="C155" s="256"/>
      <c r="D155" s="235" t="s">
        <v>126</v>
      </c>
      <c r="E155" s="257" t="s">
        <v>1</v>
      </c>
      <c r="F155" s="258" t="s">
        <v>132</v>
      </c>
      <c r="G155" s="256"/>
      <c r="H155" s="259">
        <v>905.25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5" t="s">
        <v>126</v>
      </c>
      <c r="AU155" s="265" t="s">
        <v>84</v>
      </c>
      <c r="AV155" s="15" t="s">
        <v>124</v>
      </c>
      <c r="AW155" s="15" t="s">
        <v>30</v>
      </c>
      <c r="AX155" s="15" t="s">
        <v>82</v>
      </c>
      <c r="AY155" s="265" t="s">
        <v>118</v>
      </c>
    </row>
    <row r="156" s="2" customFormat="1" ht="33" customHeight="1">
      <c r="A156" s="38"/>
      <c r="B156" s="39"/>
      <c r="C156" s="219" t="s">
        <v>161</v>
      </c>
      <c r="D156" s="219" t="s">
        <v>120</v>
      </c>
      <c r="E156" s="220" t="s">
        <v>162</v>
      </c>
      <c r="F156" s="221" t="s">
        <v>163</v>
      </c>
      <c r="G156" s="222" t="s">
        <v>164</v>
      </c>
      <c r="H156" s="223">
        <v>1425.1199999999999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39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124</v>
      </c>
      <c r="AT156" s="231" t="s">
        <v>120</v>
      </c>
      <c r="AU156" s="231" t="s">
        <v>84</v>
      </c>
      <c r="AY156" s="17" t="s">
        <v>118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82</v>
      </c>
      <c r="BK156" s="232">
        <f>ROUND(I156*H156,2)</f>
        <v>0</v>
      </c>
      <c r="BL156" s="17" t="s">
        <v>124</v>
      </c>
      <c r="BM156" s="231" t="s">
        <v>165</v>
      </c>
    </row>
    <row r="157" s="14" customFormat="1">
      <c r="A157" s="14"/>
      <c r="B157" s="244"/>
      <c r="C157" s="245"/>
      <c r="D157" s="235" t="s">
        <v>126</v>
      </c>
      <c r="E157" s="246" t="s">
        <v>1</v>
      </c>
      <c r="F157" s="247" t="s">
        <v>166</v>
      </c>
      <c r="G157" s="245"/>
      <c r="H157" s="248">
        <v>1132.1700000000001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126</v>
      </c>
      <c r="AU157" s="254" t="s">
        <v>84</v>
      </c>
      <c r="AV157" s="14" t="s">
        <v>84</v>
      </c>
      <c r="AW157" s="14" t="s">
        <v>30</v>
      </c>
      <c r="AX157" s="14" t="s">
        <v>74</v>
      </c>
      <c r="AY157" s="254" t="s">
        <v>118</v>
      </c>
    </row>
    <row r="158" s="14" customFormat="1">
      <c r="A158" s="14"/>
      <c r="B158" s="244"/>
      <c r="C158" s="245"/>
      <c r="D158" s="235" t="s">
        <v>126</v>
      </c>
      <c r="E158" s="246" t="s">
        <v>1</v>
      </c>
      <c r="F158" s="247" t="s">
        <v>167</v>
      </c>
      <c r="G158" s="245"/>
      <c r="H158" s="248">
        <v>292.94999999999999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126</v>
      </c>
      <c r="AU158" s="254" t="s">
        <v>84</v>
      </c>
      <c r="AV158" s="14" t="s">
        <v>84</v>
      </c>
      <c r="AW158" s="14" t="s">
        <v>30</v>
      </c>
      <c r="AX158" s="14" t="s">
        <v>74</v>
      </c>
      <c r="AY158" s="254" t="s">
        <v>118</v>
      </c>
    </row>
    <row r="159" s="15" customFormat="1">
      <c r="A159" s="15"/>
      <c r="B159" s="255"/>
      <c r="C159" s="256"/>
      <c r="D159" s="235" t="s">
        <v>126</v>
      </c>
      <c r="E159" s="257" t="s">
        <v>1</v>
      </c>
      <c r="F159" s="258" t="s">
        <v>132</v>
      </c>
      <c r="G159" s="256"/>
      <c r="H159" s="259">
        <v>1425.1200000000001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5" t="s">
        <v>126</v>
      </c>
      <c r="AU159" s="265" t="s">
        <v>84</v>
      </c>
      <c r="AV159" s="15" t="s">
        <v>124</v>
      </c>
      <c r="AW159" s="15" t="s">
        <v>30</v>
      </c>
      <c r="AX159" s="15" t="s">
        <v>82</v>
      </c>
      <c r="AY159" s="265" t="s">
        <v>118</v>
      </c>
    </row>
    <row r="160" s="2" customFormat="1" ht="24.15" customHeight="1">
      <c r="A160" s="38"/>
      <c r="B160" s="39"/>
      <c r="C160" s="219" t="s">
        <v>168</v>
      </c>
      <c r="D160" s="219" t="s">
        <v>120</v>
      </c>
      <c r="E160" s="220" t="s">
        <v>169</v>
      </c>
      <c r="F160" s="221" t="s">
        <v>170</v>
      </c>
      <c r="G160" s="222" t="s">
        <v>164</v>
      </c>
      <c r="H160" s="223">
        <v>8417.3299999999999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39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124</v>
      </c>
      <c r="AT160" s="231" t="s">
        <v>120</v>
      </c>
      <c r="AU160" s="231" t="s">
        <v>84</v>
      </c>
      <c r="AY160" s="17" t="s">
        <v>118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82</v>
      </c>
      <c r="BK160" s="232">
        <f>ROUND(I160*H160,2)</f>
        <v>0</v>
      </c>
      <c r="BL160" s="17" t="s">
        <v>124</v>
      </c>
      <c r="BM160" s="231" t="s">
        <v>171</v>
      </c>
    </row>
    <row r="161" s="14" customFormat="1">
      <c r="A161" s="14"/>
      <c r="B161" s="244"/>
      <c r="C161" s="245"/>
      <c r="D161" s="235" t="s">
        <v>126</v>
      </c>
      <c r="E161" s="246" t="s">
        <v>1</v>
      </c>
      <c r="F161" s="247" t="s">
        <v>172</v>
      </c>
      <c r="G161" s="245"/>
      <c r="H161" s="248">
        <v>7873.5299999999997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126</v>
      </c>
      <c r="AU161" s="254" t="s">
        <v>84</v>
      </c>
      <c r="AV161" s="14" t="s">
        <v>84</v>
      </c>
      <c r="AW161" s="14" t="s">
        <v>30</v>
      </c>
      <c r="AX161" s="14" t="s">
        <v>74</v>
      </c>
      <c r="AY161" s="254" t="s">
        <v>118</v>
      </c>
    </row>
    <row r="162" s="14" customFormat="1">
      <c r="A162" s="14"/>
      <c r="B162" s="244"/>
      <c r="C162" s="245"/>
      <c r="D162" s="235" t="s">
        <v>126</v>
      </c>
      <c r="E162" s="246" t="s">
        <v>1</v>
      </c>
      <c r="F162" s="247" t="s">
        <v>173</v>
      </c>
      <c r="G162" s="245"/>
      <c r="H162" s="248">
        <v>543.79999999999995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126</v>
      </c>
      <c r="AU162" s="254" t="s">
        <v>84</v>
      </c>
      <c r="AV162" s="14" t="s">
        <v>84</v>
      </c>
      <c r="AW162" s="14" t="s">
        <v>30</v>
      </c>
      <c r="AX162" s="14" t="s">
        <v>74</v>
      </c>
      <c r="AY162" s="254" t="s">
        <v>118</v>
      </c>
    </row>
    <row r="163" s="15" customFormat="1">
      <c r="A163" s="15"/>
      <c r="B163" s="255"/>
      <c r="C163" s="256"/>
      <c r="D163" s="235" t="s">
        <v>126</v>
      </c>
      <c r="E163" s="257" t="s">
        <v>1</v>
      </c>
      <c r="F163" s="258" t="s">
        <v>132</v>
      </c>
      <c r="G163" s="256"/>
      <c r="H163" s="259">
        <v>8417.3299999999999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5" t="s">
        <v>126</v>
      </c>
      <c r="AU163" s="265" t="s">
        <v>84</v>
      </c>
      <c r="AV163" s="15" t="s">
        <v>124</v>
      </c>
      <c r="AW163" s="15" t="s">
        <v>30</v>
      </c>
      <c r="AX163" s="15" t="s">
        <v>82</v>
      </c>
      <c r="AY163" s="265" t="s">
        <v>118</v>
      </c>
    </row>
    <row r="164" s="2" customFormat="1" ht="16.5" customHeight="1">
      <c r="A164" s="38"/>
      <c r="B164" s="39"/>
      <c r="C164" s="266" t="s">
        <v>174</v>
      </c>
      <c r="D164" s="266" t="s">
        <v>175</v>
      </c>
      <c r="E164" s="267" t="s">
        <v>176</v>
      </c>
      <c r="F164" s="268" t="s">
        <v>177</v>
      </c>
      <c r="G164" s="269" t="s">
        <v>178</v>
      </c>
      <c r="H164" s="270">
        <v>252.52000000000001</v>
      </c>
      <c r="I164" s="271"/>
      <c r="J164" s="272">
        <f>ROUND(I164*H164,2)</f>
        <v>0</v>
      </c>
      <c r="K164" s="273"/>
      <c r="L164" s="274"/>
      <c r="M164" s="275" t="s">
        <v>1</v>
      </c>
      <c r="N164" s="276" t="s">
        <v>39</v>
      </c>
      <c r="O164" s="91"/>
      <c r="P164" s="229">
        <f>O164*H164</f>
        <v>0</v>
      </c>
      <c r="Q164" s="229">
        <v>0.001</v>
      </c>
      <c r="R164" s="229">
        <f>Q164*H164</f>
        <v>0.25252000000000002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174</v>
      </c>
      <c r="AT164" s="231" t="s">
        <v>175</v>
      </c>
      <c r="AU164" s="231" t="s">
        <v>84</v>
      </c>
      <c r="AY164" s="17" t="s">
        <v>118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82</v>
      </c>
      <c r="BK164" s="232">
        <f>ROUND(I164*H164,2)</f>
        <v>0</v>
      </c>
      <c r="BL164" s="17" t="s">
        <v>124</v>
      </c>
      <c r="BM164" s="231" t="s">
        <v>179</v>
      </c>
    </row>
    <row r="165" s="14" customFormat="1">
      <c r="A165" s="14"/>
      <c r="B165" s="244"/>
      <c r="C165" s="245"/>
      <c r="D165" s="235" t="s">
        <v>126</v>
      </c>
      <c r="E165" s="245"/>
      <c r="F165" s="247" t="s">
        <v>180</v>
      </c>
      <c r="G165" s="245"/>
      <c r="H165" s="248">
        <v>252.52000000000001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126</v>
      </c>
      <c r="AU165" s="254" t="s">
        <v>84</v>
      </c>
      <c r="AV165" s="14" t="s">
        <v>84</v>
      </c>
      <c r="AW165" s="14" t="s">
        <v>4</v>
      </c>
      <c r="AX165" s="14" t="s">
        <v>82</v>
      </c>
      <c r="AY165" s="254" t="s">
        <v>118</v>
      </c>
    </row>
    <row r="166" s="2" customFormat="1" ht="16.5" customHeight="1">
      <c r="A166" s="38"/>
      <c r="B166" s="39"/>
      <c r="C166" s="219" t="s">
        <v>181</v>
      </c>
      <c r="D166" s="219" t="s">
        <v>120</v>
      </c>
      <c r="E166" s="220" t="s">
        <v>182</v>
      </c>
      <c r="F166" s="221" t="s">
        <v>183</v>
      </c>
      <c r="G166" s="222" t="s">
        <v>164</v>
      </c>
      <c r="H166" s="223">
        <v>5291.2399999999998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39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124</v>
      </c>
      <c r="AT166" s="231" t="s">
        <v>120</v>
      </c>
      <c r="AU166" s="231" t="s">
        <v>84</v>
      </c>
      <c r="AY166" s="17" t="s">
        <v>118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82</v>
      </c>
      <c r="BK166" s="232">
        <f>ROUND(I166*H166,2)</f>
        <v>0</v>
      </c>
      <c r="BL166" s="17" t="s">
        <v>124</v>
      </c>
      <c r="BM166" s="231" t="s">
        <v>184</v>
      </c>
    </row>
    <row r="167" s="14" customFormat="1">
      <c r="A167" s="14"/>
      <c r="B167" s="244"/>
      <c r="C167" s="245"/>
      <c r="D167" s="235" t="s">
        <v>126</v>
      </c>
      <c r="E167" s="246" t="s">
        <v>1</v>
      </c>
      <c r="F167" s="247" t="s">
        <v>185</v>
      </c>
      <c r="G167" s="245"/>
      <c r="H167" s="248">
        <v>5040.3900000000003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126</v>
      </c>
      <c r="AU167" s="254" t="s">
        <v>84</v>
      </c>
      <c r="AV167" s="14" t="s">
        <v>84</v>
      </c>
      <c r="AW167" s="14" t="s">
        <v>30</v>
      </c>
      <c r="AX167" s="14" t="s">
        <v>74</v>
      </c>
      <c r="AY167" s="254" t="s">
        <v>118</v>
      </c>
    </row>
    <row r="168" s="14" customFormat="1">
      <c r="A168" s="14"/>
      <c r="B168" s="244"/>
      <c r="C168" s="245"/>
      <c r="D168" s="235" t="s">
        <v>126</v>
      </c>
      <c r="E168" s="246" t="s">
        <v>1</v>
      </c>
      <c r="F168" s="247" t="s">
        <v>186</v>
      </c>
      <c r="G168" s="245"/>
      <c r="H168" s="248">
        <v>250.84999999999999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126</v>
      </c>
      <c r="AU168" s="254" t="s">
        <v>84</v>
      </c>
      <c r="AV168" s="14" t="s">
        <v>84</v>
      </c>
      <c r="AW168" s="14" t="s">
        <v>30</v>
      </c>
      <c r="AX168" s="14" t="s">
        <v>74</v>
      </c>
      <c r="AY168" s="254" t="s">
        <v>118</v>
      </c>
    </row>
    <row r="169" s="15" customFormat="1">
      <c r="A169" s="15"/>
      <c r="B169" s="255"/>
      <c r="C169" s="256"/>
      <c r="D169" s="235" t="s">
        <v>126</v>
      </c>
      <c r="E169" s="257" t="s">
        <v>1</v>
      </c>
      <c r="F169" s="258" t="s">
        <v>132</v>
      </c>
      <c r="G169" s="256"/>
      <c r="H169" s="259">
        <v>5291.2400000000007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5" t="s">
        <v>126</v>
      </c>
      <c r="AU169" s="265" t="s">
        <v>84</v>
      </c>
      <c r="AV169" s="15" t="s">
        <v>124</v>
      </c>
      <c r="AW169" s="15" t="s">
        <v>30</v>
      </c>
      <c r="AX169" s="15" t="s">
        <v>82</v>
      </c>
      <c r="AY169" s="265" t="s">
        <v>118</v>
      </c>
    </row>
    <row r="170" s="12" customFormat="1" ht="22.8" customHeight="1">
      <c r="A170" s="12"/>
      <c r="B170" s="203"/>
      <c r="C170" s="204"/>
      <c r="D170" s="205" t="s">
        <v>73</v>
      </c>
      <c r="E170" s="217" t="s">
        <v>124</v>
      </c>
      <c r="F170" s="217" t="s">
        <v>187</v>
      </c>
      <c r="G170" s="204"/>
      <c r="H170" s="204"/>
      <c r="I170" s="207"/>
      <c r="J170" s="218">
        <f>BK170</f>
        <v>0</v>
      </c>
      <c r="K170" s="204"/>
      <c r="L170" s="209"/>
      <c r="M170" s="210"/>
      <c r="N170" s="211"/>
      <c r="O170" s="211"/>
      <c r="P170" s="212">
        <f>SUM(P171:P180)</f>
        <v>0</v>
      </c>
      <c r="Q170" s="211"/>
      <c r="R170" s="212">
        <f>SUM(R171:R180)</f>
        <v>11288.109456</v>
      </c>
      <c r="S170" s="211"/>
      <c r="T170" s="213">
        <f>SUM(T171:T180)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82</v>
      </c>
      <c r="AT170" s="215" t="s">
        <v>73</v>
      </c>
      <c r="AU170" s="215" t="s">
        <v>82</v>
      </c>
      <c r="AY170" s="214" t="s">
        <v>118</v>
      </c>
      <c r="BK170" s="216">
        <f>SUM(BK171:BK180)</f>
        <v>0</v>
      </c>
    </row>
    <row r="171" s="2" customFormat="1" ht="24.15" customHeight="1">
      <c r="A171" s="38"/>
      <c r="B171" s="39"/>
      <c r="C171" s="219" t="s">
        <v>188</v>
      </c>
      <c r="D171" s="219" t="s">
        <v>120</v>
      </c>
      <c r="E171" s="220" t="s">
        <v>189</v>
      </c>
      <c r="F171" s="221" t="s">
        <v>190</v>
      </c>
      <c r="G171" s="222" t="s">
        <v>123</v>
      </c>
      <c r="H171" s="223">
        <v>5289.4499999999998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39</v>
      </c>
      <c r="O171" s="91"/>
      <c r="P171" s="229">
        <f>O171*H171</f>
        <v>0</v>
      </c>
      <c r="Q171" s="229">
        <v>2.13408</v>
      </c>
      <c r="R171" s="229">
        <f>Q171*H171</f>
        <v>11288.109456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124</v>
      </c>
      <c r="AT171" s="231" t="s">
        <v>120</v>
      </c>
      <c r="AU171" s="231" t="s">
        <v>84</v>
      </c>
      <c r="AY171" s="17" t="s">
        <v>118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82</v>
      </c>
      <c r="BK171" s="232">
        <f>ROUND(I171*H171,2)</f>
        <v>0</v>
      </c>
      <c r="BL171" s="17" t="s">
        <v>124</v>
      </c>
      <c r="BM171" s="231" t="s">
        <v>191</v>
      </c>
    </row>
    <row r="172" s="14" customFormat="1">
      <c r="A172" s="14"/>
      <c r="B172" s="244"/>
      <c r="C172" s="245"/>
      <c r="D172" s="235" t="s">
        <v>126</v>
      </c>
      <c r="E172" s="246" t="s">
        <v>1</v>
      </c>
      <c r="F172" s="247" t="s">
        <v>192</v>
      </c>
      <c r="G172" s="245"/>
      <c r="H172" s="248">
        <v>4211.3000000000002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126</v>
      </c>
      <c r="AU172" s="254" t="s">
        <v>84</v>
      </c>
      <c r="AV172" s="14" t="s">
        <v>84</v>
      </c>
      <c r="AW172" s="14" t="s">
        <v>30</v>
      </c>
      <c r="AX172" s="14" t="s">
        <v>74</v>
      </c>
      <c r="AY172" s="254" t="s">
        <v>118</v>
      </c>
    </row>
    <row r="173" s="14" customFormat="1">
      <c r="A173" s="14"/>
      <c r="B173" s="244"/>
      <c r="C173" s="245"/>
      <c r="D173" s="235" t="s">
        <v>126</v>
      </c>
      <c r="E173" s="246" t="s">
        <v>1</v>
      </c>
      <c r="F173" s="247" t="s">
        <v>193</v>
      </c>
      <c r="G173" s="245"/>
      <c r="H173" s="248">
        <v>4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126</v>
      </c>
      <c r="AU173" s="254" t="s">
        <v>84</v>
      </c>
      <c r="AV173" s="14" t="s">
        <v>84</v>
      </c>
      <c r="AW173" s="14" t="s">
        <v>30</v>
      </c>
      <c r="AX173" s="14" t="s">
        <v>74</v>
      </c>
      <c r="AY173" s="254" t="s">
        <v>118</v>
      </c>
    </row>
    <row r="174" s="14" customFormat="1">
      <c r="A174" s="14"/>
      <c r="B174" s="244"/>
      <c r="C174" s="245"/>
      <c r="D174" s="235" t="s">
        <v>126</v>
      </c>
      <c r="E174" s="246" t="s">
        <v>1</v>
      </c>
      <c r="F174" s="247" t="s">
        <v>194</v>
      </c>
      <c r="G174" s="245"/>
      <c r="H174" s="248">
        <v>1074.1500000000001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126</v>
      </c>
      <c r="AU174" s="254" t="s">
        <v>84</v>
      </c>
      <c r="AV174" s="14" t="s">
        <v>84</v>
      </c>
      <c r="AW174" s="14" t="s">
        <v>30</v>
      </c>
      <c r="AX174" s="14" t="s">
        <v>74</v>
      </c>
      <c r="AY174" s="254" t="s">
        <v>118</v>
      </c>
    </row>
    <row r="175" s="15" customFormat="1">
      <c r="A175" s="15"/>
      <c r="B175" s="255"/>
      <c r="C175" s="256"/>
      <c r="D175" s="235" t="s">
        <v>126</v>
      </c>
      <c r="E175" s="257" t="s">
        <v>1</v>
      </c>
      <c r="F175" s="258" t="s">
        <v>132</v>
      </c>
      <c r="G175" s="256"/>
      <c r="H175" s="259">
        <v>5289.4500000000007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5" t="s">
        <v>126</v>
      </c>
      <c r="AU175" s="265" t="s">
        <v>84</v>
      </c>
      <c r="AV175" s="15" t="s">
        <v>124</v>
      </c>
      <c r="AW175" s="15" t="s">
        <v>30</v>
      </c>
      <c r="AX175" s="15" t="s">
        <v>82</v>
      </c>
      <c r="AY175" s="265" t="s">
        <v>118</v>
      </c>
    </row>
    <row r="176" s="2" customFormat="1" ht="24.15" customHeight="1">
      <c r="A176" s="38"/>
      <c r="B176" s="39"/>
      <c r="C176" s="219" t="s">
        <v>195</v>
      </c>
      <c r="D176" s="219" t="s">
        <v>120</v>
      </c>
      <c r="E176" s="220" t="s">
        <v>196</v>
      </c>
      <c r="F176" s="221" t="s">
        <v>197</v>
      </c>
      <c r="G176" s="222" t="s">
        <v>164</v>
      </c>
      <c r="H176" s="223">
        <v>6612.4700000000003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39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124</v>
      </c>
      <c r="AT176" s="231" t="s">
        <v>120</v>
      </c>
      <c r="AU176" s="231" t="s">
        <v>84</v>
      </c>
      <c r="AY176" s="17" t="s">
        <v>118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82</v>
      </c>
      <c r="BK176" s="232">
        <f>ROUND(I176*H176,2)</f>
        <v>0</v>
      </c>
      <c r="BL176" s="17" t="s">
        <v>124</v>
      </c>
      <c r="BM176" s="231" t="s">
        <v>198</v>
      </c>
    </row>
    <row r="177" s="14" customFormat="1">
      <c r="A177" s="14"/>
      <c r="B177" s="244"/>
      <c r="C177" s="245"/>
      <c r="D177" s="235" t="s">
        <v>126</v>
      </c>
      <c r="E177" s="246" t="s">
        <v>1</v>
      </c>
      <c r="F177" s="247" t="s">
        <v>199</v>
      </c>
      <c r="G177" s="245"/>
      <c r="H177" s="248">
        <v>5257.0699999999997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126</v>
      </c>
      <c r="AU177" s="254" t="s">
        <v>84</v>
      </c>
      <c r="AV177" s="14" t="s">
        <v>84</v>
      </c>
      <c r="AW177" s="14" t="s">
        <v>30</v>
      </c>
      <c r="AX177" s="14" t="s">
        <v>74</v>
      </c>
      <c r="AY177" s="254" t="s">
        <v>118</v>
      </c>
    </row>
    <row r="178" s="14" customFormat="1">
      <c r="A178" s="14"/>
      <c r="B178" s="244"/>
      <c r="C178" s="245"/>
      <c r="D178" s="235" t="s">
        <v>126</v>
      </c>
      <c r="E178" s="246" t="s">
        <v>1</v>
      </c>
      <c r="F178" s="247" t="s">
        <v>200</v>
      </c>
      <c r="G178" s="245"/>
      <c r="H178" s="248">
        <v>10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126</v>
      </c>
      <c r="AU178" s="254" t="s">
        <v>84</v>
      </c>
      <c r="AV178" s="14" t="s">
        <v>84</v>
      </c>
      <c r="AW178" s="14" t="s">
        <v>30</v>
      </c>
      <c r="AX178" s="14" t="s">
        <v>74</v>
      </c>
      <c r="AY178" s="254" t="s">
        <v>118</v>
      </c>
    </row>
    <row r="179" s="14" customFormat="1">
      <c r="A179" s="14"/>
      <c r="B179" s="244"/>
      <c r="C179" s="245"/>
      <c r="D179" s="235" t="s">
        <v>126</v>
      </c>
      <c r="E179" s="246" t="s">
        <v>1</v>
      </c>
      <c r="F179" s="247" t="s">
        <v>201</v>
      </c>
      <c r="G179" s="245"/>
      <c r="H179" s="248">
        <v>1345.4000000000001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126</v>
      </c>
      <c r="AU179" s="254" t="s">
        <v>84</v>
      </c>
      <c r="AV179" s="14" t="s">
        <v>84</v>
      </c>
      <c r="AW179" s="14" t="s">
        <v>30</v>
      </c>
      <c r="AX179" s="14" t="s">
        <v>74</v>
      </c>
      <c r="AY179" s="254" t="s">
        <v>118</v>
      </c>
    </row>
    <row r="180" s="15" customFormat="1">
      <c r="A180" s="15"/>
      <c r="B180" s="255"/>
      <c r="C180" s="256"/>
      <c r="D180" s="235" t="s">
        <v>126</v>
      </c>
      <c r="E180" s="257" t="s">
        <v>1</v>
      </c>
      <c r="F180" s="258" t="s">
        <v>132</v>
      </c>
      <c r="G180" s="256"/>
      <c r="H180" s="259">
        <v>6612.4699999999993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5" t="s">
        <v>126</v>
      </c>
      <c r="AU180" s="265" t="s">
        <v>84</v>
      </c>
      <c r="AV180" s="15" t="s">
        <v>124</v>
      </c>
      <c r="AW180" s="15" t="s">
        <v>30</v>
      </c>
      <c r="AX180" s="15" t="s">
        <v>82</v>
      </c>
      <c r="AY180" s="265" t="s">
        <v>118</v>
      </c>
    </row>
    <row r="181" s="12" customFormat="1" ht="22.8" customHeight="1">
      <c r="A181" s="12"/>
      <c r="B181" s="203"/>
      <c r="C181" s="204"/>
      <c r="D181" s="205" t="s">
        <v>73</v>
      </c>
      <c r="E181" s="217" t="s">
        <v>202</v>
      </c>
      <c r="F181" s="217" t="s">
        <v>203</v>
      </c>
      <c r="G181" s="204"/>
      <c r="H181" s="204"/>
      <c r="I181" s="207"/>
      <c r="J181" s="218">
        <f>BK181</f>
        <v>0</v>
      </c>
      <c r="K181" s="204"/>
      <c r="L181" s="209"/>
      <c r="M181" s="210"/>
      <c r="N181" s="211"/>
      <c r="O181" s="211"/>
      <c r="P181" s="212">
        <f>P182</f>
        <v>0</v>
      </c>
      <c r="Q181" s="211"/>
      <c r="R181" s="212">
        <f>R182</f>
        <v>0</v>
      </c>
      <c r="S181" s="211"/>
      <c r="T181" s="213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82</v>
      </c>
      <c r="AT181" s="215" t="s">
        <v>73</v>
      </c>
      <c r="AU181" s="215" t="s">
        <v>82</v>
      </c>
      <c r="AY181" s="214" t="s">
        <v>118</v>
      </c>
      <c r="BK181" s="216">
        <f>BK182</f>
        <v>0</v>
      </c>
    </row>
    <row r="182" s="2" customFormat="1" ht="16.5" customHeight="1">
      <c r="A182" s="38"/>
      <c r="B182" s="39"/>
      <c r="C182" s="219" t="s">
        <v>204</v>
      </c>
      <c r="D182" s="219" t="s">
        <v>120</v>
      </c>
      <c r="E182" s="220" t="s">
        <v>205</v>
      </c>
      <c r="F182" s="221" t="s">
        <v>206</v>
      </c>
      <c r="G182" s="222" t="s">
        <v>207</v>
      </c>
      <c r="H182" s="223">
        <v>11288.109</v>
      </c>
      <c r="I182" s="224"/>
      <c r="J182" s="225">
        <f>ROUND(I182*H182,2)</f>
        <v>0</v>
      </c>
      <c r="K182" s="226"/>
      <c r="L182" s="44"/>
      <c r="M182" s="277" t="s">
        <v>1</v>
      </c>
      <c r="N182" s="278" t="s">
        <v>39</v>
      </c>
      <c r="O182" s="279"/>
      <c r="P182" s="280">
        <f>O182*H182</f>
        <v>0</v>
      </c>
      <c r="Q182" s="280">
        <v>0</v>
      </c>
      <c r="R182" s="280">
        <f>Q182*H182</f>
        <v>0</v>
      </c>
      <c r="S182" s="280">
        <v>0</v>
      </c>
      <c r="T182" s="281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124</v>
      </c>
      <c r="AT182" s="231" t="s">
        <v>120</v>
      </c>
      <c r="AU182" s="231" t="s">
        <v>84</v>
      </c>
      <c r="AY182" s="17" t="s">
        <v>118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82</v>
      </c>
      <c r="BK182" s="232">
        <f>ROUND(I182*H182,2)</f>
        <v>0</v>
      </c>
      <c r="BL182" s="17" t="s">
        <v>124</v>
      </c>
      <c r="BM182" s="231" t="s">
        <v>208</v>
      </c>
    </row>
    <row r="183" s="2" customFormat="1" ht="6.96" customHeight="1">
      <c r="A183" s="38"/>
      <c r="B183" s="66"/>
      <c r="C183" s="67"/>
      <c r="D183" s="67"/>
      <c r="E183" s="67"/>
      <c r="F183" s="67"/>
      <c r="G183" s="67"/>
      <c r="H183" s="67"/>
      <c r="I183" s="67"/>
      <c r="J183" s="67"/>
      <c r="K183" s="67"/>
      <c r="L183" s="44"/>
      <c r="M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</row>
  </sheetData>
  <sheetProtection sheet="1" autoFilter="0" formatColumns="0" formatRows="0" objects="1" scenarios="1" spinCount="100000" saltValue="sf38zn0wG2IN2RH3c16HA9pEBD8te1FYaU5DKFTGna0kFxi6G56n26hlCoW4dQ0+Hh6SyB8BBhHJmOPqd63uJA==" hashValue="p7WTviquZfKjzGHI0Bfb8nWdePhUIGoURaehcBPXHDhI9zkdD2xdeGxBjlHXTC0vAAfBHaeGJXjLOhIcOPnyxQ==" algorithmName="SHA-512" password="CC35"/>
  <autoFilter ref="C119:K18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91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 xml:space="preserve">Vltava, ř. km 236,380 - 239,158 (zdrž  České Vrbné) - opevnění svahů plavební dráhy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209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10. 2. 2022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32</v>
      </c>
      <c r="F24" s="38"/>
      <c r="G24" s="38"/>
      <c r="H24" s="38"/>
      <c r="I24" s="140" t="s">
        <v>26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ROUND((SUM(BE118:BE134)),  2)</f>
        <v>0</v>
      </c>
      <c r="G33" s="38"/>
      <c r="H33" s="38"/>
      <c r="I33" s="155">
        <v>0.20999999999999999</v>
      </c>
      <c r="J33" s="154">
        <f>ROUND(((SUM(BE118:BE134))*I33),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ROUND((SUM(BF118:BF134)),  2)</f>
        <v>0</v>
      </c>
      <c r="G34" s="38"/>
      <c r="H34" s="38"/>
      <c r="I34" s="155">
        <v>0.14999999999999999</v>
      </c>
      <c r="J34" s="154">
        <f>ROUND(((SUM(BF118:BF134))*I34),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ROUND((SUM(BG118:BG134)),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ROUND((SUM(BH118:BH134)),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ROUND((SUM(BI118:BI134)),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 xml:space="preserve">Vltava, ř. km 236,380 - 239,158 (zdrž  České Vrbné) - opevnění svahů plavební dráhy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3974b - SO 02 - pravý břeh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10. 2. 2022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>Eva Vondrášková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95</v>
      </c>
      <c r="D94" s="176"/>
      <c r="E94" s="176"/>
      <c r="F94" s="176"/>
      <c r="G94" s="176"/>
      <c r="H94" s="176"/>
      <c r="I94" s="176"/>
      <c r="J94" s="177" t="s">
        <v>96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97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s="9" customFormat="1" ht="24.96" customHeight="1">
      <c r="A97" s="9"/>
      <c r="B97" s="179"/>
      <c r="C97" s="180"/>
      <c r="D97" s="181" t="s">
        <v>99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100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103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 xml:space="preserve">Vltava, ř. km 236,380 - 239,158 (zdrž  České Vrbné) - opevnění svahů plavební dráhy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92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3974b - SO 02 - pravý břeh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10. 2. 2022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29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31</v>
      </c>
      <c r="J115" s="36" t="str">
        <f>E24</f>
        <v>Eva Vondrášková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104</v>
      </c>
      <c r="D117" s="194" t="s">
        <v>59</v>
      </c>
      <c r="E117" s="194" t="s">
        <v>55</v>
      </c>
      <c r="F117" s="194" t="s">
        <v>56</v>
      </c>
      <c r="G117" s="194" t="s">
        <v>105</v>
      </c>
      <c r="H117" s="194" t="s">
        <v>106</v>
      </c>
      <c r="I117" s="194" t="s">
        <v>107</v>
      </c>
      <c r="J117" s="195" t="s">
        <v>96</v>
      </c>
      <c r="K117" s="196" t="s">
        <v>108</v>
      </c>
      <c r="L117" s="197"/>
      <c r="M117" s="100" t="s">
        <v>1</v>
      </c>
      <c r="N117" s="101" t="s">
        <v>38</v>
      </c>
      <c r="O117" s="101" t="s">
        <v>109</v>
      </c>
      <c r="P117" s="101" t="s">
        <v>110</v>
      </c>
      <c r="Q117" s="101" t="s">
        <v>111</v>
      </c>
      <c r="R117" s="101" t="s">
        <v>112</v>
      </c>
      <c r="S117" s="101" t="s">
        <v>113</v>
      </c>
      <c r="T117" s="102" t="s">
        <v>114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115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0.064420000000000005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73</v>
      </c>
      <c r="AU118" s="17" t="s">
        <v>98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73</v>
      </c>
      <c r="E119" s="206" t="s">
        <v>116</v>
      </c>
      <c r="F119" s="206" t="s">
        <v>117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0.064420000000000005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82</v>
      </c>
      <c r="AT119" s="215" t="s">
        <v>73</v>
      </c>
      <c r="AU119" s="215" t="s">
        <v>74</v>
      </c>
      <c r="AY119" s="214" t="s">
        <v>118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73</v>
      </c>
      <c r="E120" s="217" t="s">
        <v>82</v>
      </c>
      <c r="F120" s="217" t="s">
        <v>119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SUM(P121:P134)</f>
        <v>0</v>
      </c>
      <c r="Q120" s="211"/>
      <c r="R120" s="212">
        <f>SUM(R121:R134)</f>
        <v>0.064420000000000005</v>
      </c>
      <c r="S120" s="211"/>
      <c r="T120" s="213">
        <f>SUM(T121:T134)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82</v>
      </c>
      <c r="AT120" s="215" t="s">
        <v>73</v>
      </c>
      <c r="AU120" s="215" t="s">
        <v>82</v>
      </c>
      <c r="AY120" s="214" t="s">
        <v>118</v>
      </c>
      <c r="BK120" s="216">
        <f>SUM(BK121:BK134)</f>
        <v>0</v>
      </c>
    </row>
    <row r="121" s="2" customFormat="1" ht="33" customHeight="1">
      <c r="A121" s="38"/>
      <c r="B121" s="39"/>
      <c r="C121" s="219" t="s">
        <v>82</v>
      </c>
      <c r="D121" s="219" t="s">
        <v>120</v>
      </c>
      <c r="E121" s="220" t="s">
        <v>121</v>
      </c>
      <c r="F121" s="221" t="s">
        <v>210</v>
      </c>
      <c r="G121" s="222" t="s">
        <v>123</v>
      </c>
      <c r="H121" s="223">
        <v>597.57000000000005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39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124</v>
      </c>
      <c r="AT121" s="231" t="s">
        <v>120</v>
      </c>
      <c r="AU121" s="231" t="s">
        <v>84</v>
      </c>
      <c r="AY121" s="17" t="s">
        <v>118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82</v>
      </c>
      <c r="BK121" s="232">
        <f>ROUND(I121*H121,2)</f>
        <v>0</v>
      </c>
      <c r="BL121" s="17" t="s">
        <v>124</v>
      </c>
      <c r="BM121" s="231" t="s">
        <v>211</v>
      </c>
    </row>
    <row r="122" s="14" customFormat="1">
      <c r="A122" s="14"/>
      <c r="B122" s="244"/>
      <c r="C122" s="245"/>
      <c r="D122" s="235" t="s">
        <v>126</v>
      </c>
      <c r="E122" s="246" t="s">
        <v>1</v>
      </c>
      <c r="F122" s="247" t="s">
        <v>212</v>
      </c>
      <c r="G122" s="245"/>
      <c r="H122" s="248">
        <v>597.57000000000005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126</v>
      </c>
      <c r="AU122" s="254" t="s">
        <v>84</v>
      </c>
      <c r="AV122" s="14" t="s">
        <v>84</v>
      </c>
      <c r="AW122" s="14" t="s">
        <v>30</v>
      </c>
      <c r="AX122" s="14" t="s">
        <v>82</v>
      </c>
      <c r="AY122" s="254" t="s">
        <v>118</v>
      </c>
    </row>
    <row r="123" s="2" customFormat="1" ht="37.8" customHeight="1">
      <c r="A123" s="38"/>
      <c r="B123" s="39"/>
      <c r="C123" s="219" t="s">
        <v>84</v>
      </c>
      <c r="D123" s="219" t="s">
        <v>120</v>
      </c>
      <c r="E123" s="220" t="s">
        <v>133</v>
      </c>
      <c r="F123" s="221" t="s">
        <v>134</v>
      </c>
      <c r="G123" s="222" t="s">
        <v>123</v>
      </c>
      <c r="H123" s="223">
        <v>122.98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39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124</v>
      </c>
      <c r="AT123" s="231" t="s">
        <v>120</v>
      </c>
      <c r="AU123" s="231" t="s">
        <v>84</v>
      </c>
      <c r="AY123" s="17" t="s">
        <v>118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82</v>
      </c>
      <c r="BK123" s="232">
        <f>ROUND(I123*H123,2)</f>
        <v>0</v>
      </c>
      <c r="BL123" s="17" t="s">
        <v>124</v>
      </c>
      <c r="BM123" s="231" t="s">
        <v>213</v>
      </c>
    </row>
    <row r="124" s="14" customFormat="1">
      <c r="A124" s="14"/>
      <c r="B124" s="244"/>
      <c r="C124" s="245"/>
      <c r="D124" s="235" t="s">
        <v>126</v>
      </c>
      <c r="E124" s="246" t="s">
        <v>1</v>
      </c>
      <c r="F124" s="247" t="s">
        <v>214</v>
      </c>
      <c r="G124" s="245"/>
      <c r="H124" s="248">
        <v>122.98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126</v>
      </c>
      <c r="AU124" s="254" t="s">
        <v>84</v>
      </c>
      <c r="AV124" s="14" t="s">
        <v>84</v>
      </c>
      <c r="AW124" s="14" t="s">
        <v>30</v>
      </c>
      <c r="AX124" s="14" t="s">
        <v>82</v>
      </c>
      <c r="AY124" s="254" t="s">
        <v>118</v>
      </c>
    </row>
    <row r="125" s="2" customFormat="1" ht="37.8" customHeight="1">
      <c r="A125" s="38"/>
      <c r="B125" s="39"/>
      <c r="C125" s="219" t="s">
        <v>139</v>
      </c>
      <c r="D125" s="219" t="s">
        <v>120</v>
      </c>
      <c r="E125" s="220" t="s">
        <v>145</v>
      </c>
      <c r="F125" s="221" t="s">
        <v>215</v>
      </c>
      <c r="G125" s="222" t="s">
        <v>123</v>
      </c>
      <c r="H125" s="223">
        <v>720.54999999999995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39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124</v>
      </c>
      <c r="AT125" s="231" t="s">
        <v>120</v>
      </c>
      <c r="AU125" s="231" t="s">
        <v>84</v>
      </c>
      <c r="AY125" s="17" t="s">
        <v>118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82</v>
      </c>
      <c r="BK125" s="232">
        <f>ROUND(I125*H125,2)</f>
        <v>0</v>
      </c>
      <c r="BL125" s="17" t="s">
        <v>124</v>
      </c>
      <c r="BM125" s="231" t="s">
        <v>216</v>
      </c>
    </row>
    <row r="126" s="14" customFormat="1">
      <c r="A126" s="14"/>
      <c r="B126" s="244"/>
      <c r="C126" s="245"/>
      <c r="D126" s="235" t="s">
        <v>126</v>
      </c>
      <c r="E126" s="246" t="s">
        <v>1</v>
      </c>
      <c r="F126" s="247" t="s">
        <v>217</v>
      </c>
      <c r="G126" s="245"/>
      <c r="H126" s="248">
        <v>597.57000000000005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126</v>
      </c>
      <c r="AU126" s="254" t="s">
        <v>84</v>
      </c>
      <c r="AV126" s="14" t="s">
        <v>84</v>
      </c>
      <c r="AW126" s="14" t="s">
        <v>30</v>
      </c>
      <c r="AX126" s="14" t="s">
        <v>74</v>
      </c>
      <c r="AY126" s="254" t="s">
        <v>118</v>
      </c>
    </row>
    <row r="127" s="14" customFormat="1">
      <c r="A127" s="14"/>
      <c r="B127" s="244"/>
      <c r="C127" s="245"/>
      <c r="D127" s="235" t="s">
        <v>126</v>
      </c>
      <c r="E127" s="246" t="s">
        <v>1</v>
      </c>
      <c r="F127" s="247" t="s">
        <v>218</v>
      </c>
      <c r="G127" s="245"/>
      <c r="H127" s="248">
        <v>122.98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126</v>
      </c>
      <c r="AU127" s="254" t="s">
        <v>84</v>
      </c>
      <c r="AV127" s="14" t="s">
        <v>84</v>
      </c>
      <c r="AW127" s="14" t="s">
        <v>30</v>
      </c>
      <c r="AX127" s="14" t="s">
        <v>74</v>
      </c>
      <c r="AY127" s="254" t="s">
        <v>118</v>
      </c>
    </row>
    <row r="128" s="15" customFormat="1">
      <c r="A128" s="15"/>
      <c r="B128" s="255"/>
      <c r="C128" s="256"/>
      <c r="D128" s="235" t="s">
        <v>126</v>
      </c>
      <c r="E128" s="257" t="s">
        <v>1</v>
      </c>
      <c r="F128" s="258" t="s">
        <v>132</v>
      </c>
      <c r="G128" s="256"/>
      <c r="H128" s="259">
        <v>720.55000000000007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4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5" t="s">
        <v>126</v>
      </c>
      <c r="AU128" s="265" t="s">
        <v>84</v>
      </c>
      <c r="AV128" s="15" t="s">
        <v>124</v>
      </c>
      <c r="AW128" s="15" t="s">
        <v>30</v>
      </c>
      <c r="AX128" s="15" t="s">
        <v>82</v>
      </c>
      <c r="AY128" s="265" t="s">
        <v>118</v>
      </c>
    </row>
    <row r="129" s="2" customFormat="1" ht="24.15" customHeight="1">
      <c r="A129" s="38"/>
      <c r="B129" s="39"/>
      <c r="C129" s="219" t="s">
        <v>124</v>
      </c>
      <c r="D129" s="219" t="s">
        <v>120</v>
      </c>
      <c r="E129" s="220" t="s">
        <v>169</v>
      </c>
      <c r="F129" s="221" t="s">
        <v>219</v>
      </c>
      <c r="G129" s="222" t="s">
        <v>164</v>
      </c>
      <c r="H129" s="223">
        <v>2147.3299999999999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39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124</v>
      </c>
      <c r="AT129" s="231" t="s">
        <v>120</v>
      </c>
      <c r="AU129" s="231" t="s">
        <v>84</v>
      </c>
      <c r="AY129" s="17" t="s">
        <v>118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82</v>
      </c>
      <c r="BK129" s="232">
        <f>ROUND(I129*H129,2)</f>
        <v>0</v>
      </c>
      <c r="BL129" s="17" t="s">
        <v>124</v>
      </c>
      <c r="BM129" s="231" t="s">
        <v>220</v>
      </c>
    </row>
    <row r="130" s="14" customFormat="1">
      <c r="A130" s="14"/>
      <c r="B130" s="244"/>
      <c r="C130" s="245"/>
      <c r="D130" s="235" t="s">
        <v>126</v>
      </c>
      <c r="E130" s="246" t="s">
        <v>1</v>
      </c>
      <c r="F130" s="247" t="s">
        <v>221</v>
      </c>
      <c r="G130" s="245"/>
      <c r="H130" s="248">
        <v>2147.3299999999999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126</v>
      </c>
      <c r="AU130" s="254" t="s">
        <v>84</v>
      </c>
      <c r="AV130" s="14" t="s">
        <v>84</v>
      </c>
      <c r="AW130" s="14" t="s">
        <v>30</v>
      </c>
      <c r="AX130" s="14" t="s">
        <v>82</v>
      </c>
      <c r="AY130" s="254" t="s">
        <v>118</v>
      </c>
    </row>
    <row r="131" s="2" customFormat="1" ht="16.5" customHeight="1">
      <c r="A131" s="38"/>
      <c r="B131" s="39"/>
      <c r="C131" s="266" t="s">
        <v>154</v>
      </c>
      <c r="D131" s="266" t="s">
        <v>175</v>
      </c>
      <c r="E131" s="267" t="s">
        <v>176</v>
      </c>
      <c r="F131" s="268" t="s">
        <v>177</v>
      </c>
      <c r="G131" s="269" t="s">
        <v>178</v>
      </c>
      <c r="H131" s="270">
        <v>64.420000000000002</v>
      </c>
      <c r="I131" s="271"/>
      <c r="J131" s="272">
        <f>ROUND(I131*H131,2)</f>
        <v>0</v>
      </c>
      <c r="K131" s="273"/>
      <c r="L131" s="274"/>
      <c r="M131" s="275" t="s">
        <v>1</v>
      </c>
      <c r="N131" s="276" t="s">
        <v>39</v>
      </c>
      <c r="O131" s="91"/>
      <c r="P131" s="229">
        <f>O131*H131</f>
        <v>0</v>
      </c>
      <c r="Q131" s="229">
        <v>0.001</v>
      </c>
      <c r="R131" s="229">
        <f>Q131*H131</f>
        <v>0.064420000000000005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174</v>
      </c>
      <c r="AT131" s="231" t="s">
        <v>175</v>
      </c>
      <c r="AU131" s="231" t="s">
        <v>84</v>
      </c>
      <c r="AY131" s="17" t="s">
        <v>118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82</v>
      </c>
      <c r="BK131" s="232">
        <f>ROUND(I131*H131,2)</f>
        <v>0</v>
      </c>
      <c r="BL131" s="17" t="s">
        <v>124</v>
      </c>
      <c r="BM131" s="231" t="s">
        <v>222</v>
      </c>
    </row>
    <row r="132" s="14" customFormat="1">
      <c r="A132" s="14"/>
      <c r="B132" s="244"/>
      <c r="C132" s="245"/>
      <c r="D132" s="235" t="s">
        <v>126</v>
      </c>
      <c r="E132" s="245"/>
      <c r="F132" s="247" t="s">
        <v>223</v>
      </c>
      <c r="G132" s="245"/>
      <c r="H132" s="248">
        <v>64.420000000000002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126</v>
      </c>
      <c r="AU132" s="254" t="s">
        <v>84</v>
      </c>
      <c r="AV132" s="14" t="s">
        <v>84</v>
      </c>
      <c r="AW132" s="14" t="s">
        <v>4</v>
      </c>
      <c r="AX132" s="14" t="s">
        <v>82</v>
      </c>
      <c r="AY132" s="254" t="s">
        <v>118</v>
      </c>
    </row>
    <row r="133" s="2" customFormat="1" ht="16.5" customHeight="1">
      <c r="A133" s="38"/>
      <c r="B133" s="39"/>
      <c r="C133" s="219" t="s">
        <v>161</v>
      </c>
      <c r="D133" s="219" t="s">
        <v>120</v>
      </c>
      <c r="E133" s="220" t="s">
        <v>182</v>
      </c>
      <c r="F133" s="221" t="s">
        <v>183</v>
      </c>
      <c r="G133" s="222" t="s">
        <v>164</v>
      </c>
      <c r="H133" s="223">
        <v>2974.0100000000002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39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124</v>
      </c>
      <c r="AT133" s="231" t="s">
        <v>120</v>
      </c>
      <c r="AU133" s="231" t="s">
        <v>84</v>
      </c>
      <c r="AY133" s="17" t="s">
        <v>118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82</v>
      </c>
      <c r="BK133" s="232">
        <f>ROUND(I133*H133,2)</f>
        <v>0</v>
      </c>
      <c r="BL133" s="17" t="s">
        <v>124</v>
      </c>
      <c r="BM133" s="231" t="s">
        <v>224</v>
      </c>
    </row>
    <row r="134" s="14" customFormat="1">
      <c r="A134" s="14"/>
      <c r="B134" s="244"/>
      <c r="C134" s="245"/>
      <c r="D134" s="235" t="s">
        <v>126</v>
      </c>
      <c r="E134" s="246" t="s">
        <v>1</v>
      </c>
      <c r="F134" s="247" t="s">
        <v>225</v>
      </c>
      <c r="G134" s="245"/>
      <c r="H134" s="248">
        <v>2974.0100000000002</v>
      </c>
      <c r="I134" s="249"/>
      <c r="J134" s="245"/>
      <c r="K134" s="245"/>
      <c r="L134" s="250"/>
      <c r="M134" s="282"/>
      <c r="N134" s="283"/>
      <c r="O134" s="283"/>
      <c r="P134" s="283"/>
      <c r="Q134" s="283"/>
      <c r="R134" s="283"/>
      <c r="S134" s="283"/>
      <c r="T134" s="28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126</v>
      </c>
      <c r="AU134" s="254" t="s">
        <v>84</v>
      </c>
      <c r="AV134" s="14" t="s">
        <v>84</v>
      </c>
      <c r="AW134" s="14" t="s">
        <v>30</v>
      </c>
      <c r="AX134" s="14" t="s">
        <v>82</v>
      </c>
      <c r="AY134" s="254" t="s">
        <v>118</v>
      </c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67"/>
      <c r="J135" s="67"/>
      <c r="K135" s="67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b8BwfV+u7DZkTwtfYtacjpm32MrB7DvHxk9dsdTBPCRrrwjUHdyQT6yuUHNm7onewRe721A1fpFLtcqzeF3qUg==" hashValue="iXlw+k7jnioNbnoY21L/LaEbS6mIijr0VZgaqhxug1MNjP5psmhOM5jfEA8uayAuRN4BR+WB4fm1nx8epmP/GA==" algorithmName="SHA-512" password="CC35"/>
  <autoFilter ref="C117:K13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91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 xml:space="preserve">Vltava, ř. km 236,380 - 239,158 (zdrž  České Vrbné) - opevnění svahů plavební dráhy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226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10. 2. 2022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32</v>
      </c>
      <c r="F24" s="38"/>
      <c r="G24" s="38"/>
      <c r="H24" s="38"/>
      <c r="I24" s="140" t="s">
        <v>26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ROUND((SUM(BE117:BE131)),  2)</f>
        <v>0</v>
      </c>
      <c r="G33" s="38"/>
      <c r="H33" s="38"/>
      <c r="I33" s="155">
        <v>0.20999999999999999</v>
      </c>
      <c r="J33" s="154">
        <f>ROUND(((SUM(BE117:BE131))*I33),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ROUND((SUM(BF117:BF131)),  2)</f>
        <v>0</v>
      </c>
      <c r="G34" s="38"/>
      <c r="H34" s="38"/>
      <c r="I34" s="155">
        <v>0.14999999999999999</v>
      </c>
      <c r="J34" s="154">
        <f>ROUND(((SUM(BF117:BF131))*I34),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ROUND((SUM(BG117:BG131)),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ROUND((SUM(BH117:BH131)),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ROUND((SUM(BI117:BI131)),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 xml:space="preserve">Vltava, ř. km 236,380 - 239,158 (zdrž  České Vrbné) - opevnění svahů plavební dráhy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3974c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10. 2. 2022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>Eva Vondrášková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95</v>
      </c>
      <c r="D94" s="176"/>
      <c r="E94" s="176"/>
      <c r="F94" s="176"/>
      <c r="G94" s="176"/>
      <c r="H94" s="176"/>
      <c r="I94" s="176"/>
      <c r="J94" s="177" t="s">
        <v>96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s="9" customFormat="1" ht="24.96" customHeight="1">
      <c r="A97" s="9"/>
      <c r="B97" s="179"/>
      <c r="C97" s="180"/>
      <c r="D97" s="181" t="s">
        <v>227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103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 xml:space="preserve">Vltava, ř. km 236,380 - 239,158 (zdrž  České Vrbné) - opevnění svahů plavební dráhy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92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3974c - Vedlejší rozpočtové náklady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10. 2. 2022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32" t="s">
        <v>29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27</v>
      </c>
      <c r="D114" s="40"/>
      <c r="E114" s="40"/>
      <c r="F114" s="27" t="str">
        <f>IF(E18="","",E18)</f>
        <v>Vyplň údaj</v>
      </c>
      <c r="G114" s="40"/>
      <c r="H114" s="40"/>
      <c r="I114" s="32" t="s">
        <v>31</v>
      </c>
      <c r="J114" s="36" t="str">
        <f>E24</f>
        <v>Eva Vondrášková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104</v>
      </c>
      <c r="D116" s="194" t="s">
        <v>59</v>
      </c>
      <c r="E116" s="194" t="s">
        <v>55</v>
      </c>
      <c r="F116" s="194" t="s">
        <v>56</v>
      </c>
      <c r="G116" s="194" t="s">
        <v>105</v>
      </c>
      <c r="H116" s="194" t="s">
        <v>106</v>
      </c>
      <c r="I116" s="194" t="s">
        <v>107</v>
      </c>
      <c r="J116" s="195" t="s">
        <v>96</v>
      </c>
      <c r="K116" s="196" t="s">
        <v>108</v>
      </c>
      <c r="L116" s="197"/>
      <c r="M116" s="100" t="s">
        <v>1</v>
      </c>
      <c r="N116" s="101" t="s">
        <v>38</v>
      </c>
      <c r="O116" s="101" t="s">
        <v>109</v>
      </c>
      <c r="P116" s="101" t="s">
        <v>110</v>
      </c>
      <c r="Q116" s="101" t="s">
        <v>111</v>
      </c>
      <c r="R116" s="101" t="s">
        <v>112</v>
      </c>
      <c r="S116" s="101" t="s">
        <v>113</v>
      </c>
      <c r="T116" s="102" t="s">
        <v>114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115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73</v>
      </c>
      <c r="AU117" s="17" t="s">
        <v>98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73</v>
      </c>
      <c r="E118" s="206" t="s">
        <v>228</v>
      </c>
      <c r="F118" s="206" t="s">
        <v>89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SUM(P119:P131)</f>
        <v>0</v>
      </c>
      <c r="Q118" s="211"/>
      <c r="R118" s="212">
        <f>SUM(R119:R131)</f>
        <v>0</v>
      </c>
      <c r="S118" s="211"/>
      <c r="T118" s="213">
        <f>SUM(T119:T131)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154</v>
      </c>
      <c r="AT118" s="215" t="s">
        <v>73</v>
      </c>
      <c r="AU118" s="215" t="s">
        <v>74</v>
      </c>
      <c r="AY118" s="214" t="s">
        <v>118</v>
      </c>
      <c r="BK118" s="216">
        <f>SUM(BK119:BK131)</f>
        <v>0</v>
      </c>
    </row>
    <row r="119" s="2" customFormat="1" ht="16.5" customHeight="1">
      <c r="A119" s="38"/>
      <c r="B119" s="39"/>
      <c r="C119" s="219" t="s">
        <v>82</v>
      </c>
      <c r="D119" s="219" t="s">
        <v>120</v>
      </c>
      <c r="E119" s="220" t="s">
        <v>229</v>
      </c>
      <c r="F119" s="221" t="s">
        <v>230</v>
      </c>
      <c r="G119" s="222" t="s">
        <v>231</v>
      </c>
      <c r="H119" s="223">
        <v>1</v>
      </c>
      <c r="I119" s="224"/>
      <c r="J119" s="225">
        <f>ROUND(I119*H119,2)</f>
        <v>0</v>
      </c>
      <c r="K119" s="226"/>
      <c r="L119" s="44"/>
      <c r="M119" s="227" t="s">
        <v>1</v>
      </c>
      <c r="N119" s="228" t="s">
        <v>39</v>
      </c>
      <c r="O119" s="91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1" t="s">
        <v>124</v>
      </c>
      <c r="AT119" s="231" t="s">
        <v>120</v>
      </c>
      <c r="AU119" s="231" t="s">
        <v>82</v>
      </c>
      <c r="AY119" s="17" t="s">
        <v>118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7" t="s">
        <v>82</v>
      </c>
      <c r="BK119" s="232">
        <f>ROUND(I119*H119,2)</f>
        <v>0</v>
      </c>
      <c r="BL119" s="17" t="s">
        <v>124</v>
      </c>
      <c r="BM119" s="231" t="s">
        <v>232</v>
      </c>
    </row>
    <row r="120" s="2" customFormat="1" ht="16.5" customHeight="1">
      <c r="A120" s="38"/>
      <c r="B120" s="39"/>
      <c r="C120" s="219" t="s">
        <v>84</v>
      </c>
      <c r="D120" s="219" t="s">
        <v>120</v>
      </c>
      <c r="E120" s="220" t="s">
        <v>233</v>
      </c>
      <c r="F120" s="221" t="s">
        <v>234</v>
      </c>
      <c r="G120" s="222" t="s">
        <v>231</v>
      </c>
      <c r="H120" s="223">
        <v>1</v>
      </c>
      <c r="I120" s="224"/>
      <c r="J120" s="225">
        <f>ROUND(I120*H120,2)</f>
        <v>0</v>
      </c>
      <c r="K120" s="226"/>
      <c r="L120" s="44"/>
      <c r="M120" s="227" t="s">
        <v>1</v>
      </c>
      <c r="N120" s="228" t="s">
        <v>39</v>
      </c>
      <c r="O120" s="91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1" t="s">
        <v>124</v>
      </c>
      <c r="AT120" s="231" t="s">
        <v>120</v>
      </c>
      <c r="AU120" s="231" t="s">
        <v>82</v>
      </c>
      <c r="AY120" s="17" t="s">
        <v>118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7" t="s">
        <v>82</v>
      </c>
      <c r="BK120" s="232">
        <f>ROUND(I120*H120,2)</f>
        <v>0</v>
      </c>
      <c r="BL120" s="17" t="s">
        <v>124</v>
      </c>
      <c r="BM120" s="231" t="s">
        <v>235</v>
      </c>
    </row>
    <row r="121" s="2" customFormat="1" ht="16.5" customHeight="1">
      <c r="A121" s="38"/>
      <c r="B121" s="39"/>
      <c r="C121" s="219" t="s">
        <v>139</v>
      </c>
      <c r="D121" s="219" t="s">
        <v>120</v>
      </c>
      <c r="E121" s="220" t="s">
        <v>236</v>
      </c>
      <c r="F121" s="221" t="s">
        <v>237</v>
      </c>
      <c r="G121" s="222" t="s">
        <v>231</v>
      </c>
      <c r="H121" s="223">
        <v>1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39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124</v>
      </c>
      <c r="AT121" s="231" t="s">
        <v>120</v>
      </c>
      <c r="AU121" s="231" t="s">
        <v>82</v>
      </c>
      <c r="AY121" s="17" t="s">
        <v>118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82</v>
      </c>
      <c r="BK121" s="232">
        <f>ROUND(I121*H121,2)</f>
        <v>0</v>
      </c>
      <c r="BL121" s="17" t="s">
        <v>124</v>
      </c>
      <c r="BM121" s="231" t="s">
        <v>238</v>
      </c>
    </row>
    <row r="122" s="2" customFormat="1">
      <c r="A122" s="38"/>
      <c r="B122" s="39"/>
      <c r="C122" s="40"/>
      <c r="D122" s="235" t="s">
        <v>239</v>
      </c>
      <c r="E122" s="40"/>
      <c r="F122" s="285" t="s">
        <v>240</v>
      </c>
      <c r="G122" s="40"/>
      <c r="H122" s="40"/>
      <c r="I122" s="286"/>
      <c r="J122" s="40"/>
      <c r="K122" s="40"/>
      <c r="L122" s="44"/>
      <c r="M122" s="287"/>
      <c r="N122" s="288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239</v>
      </c>
      <c r="AU122" s="17" t="s">
        <v>82</v>
      </c>
    </row>
    <row r="123" s="2" customFormat="1" ht="16.5" customHeight="1">
      <c r="A123" s="38"/>
      <c r="B123" s="39"/>
      <c r="C123" s="219" t="s">
        <v>124</v>
      </c>
      <c r="D123" s="219" t="s">
        <v>120</v>
      </c>
      <c r="E123" s="220" t="s">
        <v>241</v>
      </c>
      <c r="F123" s="221" t="s">
        <v>242</v>
      </c>
      <c r="G123" s="222" t="s">
        <v>231</v>
      </c>
      <c r="H123" s="223">
        <v>1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39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124</v>
      </c>
      <c r="AT123" s="231" t="s">
        <v>120</v>
      </c>
      <c r="AU123" s="231" t="s">
        <v>82</v>
      </c>
      <c r="AY123" s="17" t="s">
        <v>118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82</v>
      </c>
      <c r="BK123" s="232">
        <f>ROUND(I123*H123,2)</f>
        <v>0</v>
      </c>
      <c r="BL123" s="17" t="s">
        <v>124</v>
      </c>
      <c r="BM123" s="231" t="s">
        <v>243</v>
      </c>
    </row>
    <row r="124" s="2" customFormat="1" ht="16.5" customHeight="1">
      <c r="A124" s="38"/>
      <c r="B124" s="39"/>
      <c r="C124" s="219" t="s">
        <v>154</v>
      </c>
      <c r="D124" s="219" t="s">
        <v>120</v>
      </c>
      <c r="E124" s="220" t="s">
        <v>244</v>
      </c>
      <c r="F124" s="221" t="s">
        <v>245</v>
      </c>
      <c r="G124" s="222" t="s">
        <v>231</v>
      </c>
      <c r="H124" s="223">
        <v>1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39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124</v>
      </c>
      <c r="AT124" s="231" t="s">
        <v>120</v>
      </c>
      <c r="AU124" s="231" t="s">
        <v>82</v>
      </c>
      <c r="AY124" s="17" t="s">
        <v>118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82</v>
      </c>
      <c r="BK124" s="232">
        <f>ROUND(I124*H124,2)</f>
        <v>0</v>
      </c>
      <c r="BL124" s="17" t="s">
        <v>124</v>
      </c>
      <c r="BM124" s="231" t="s">
        <v>246</v>
      </c>
    </row>
    <row r="125" s="2" customFormat="1" ht="24.15" customHeight="1">
      <c r="A125" s="38"/>
      <c r="B125" s="39"/>
      <c r="C125" s="219" t="s">
        <v>161</v>
      </c>
      <c r="D125" s="219" t="s">
        <v>120</v>
      </c>
      <c r="E125" s="220" t="s">
        <v>247</v>
      </c>
      <c r="F125" s="221" t="s">
        <v>248</v>
      </c>
      <c r="G125" s="222" t="s">
        <v>231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39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124</v>
      </c>
      <c r="AT125" s="231" t="s">
        <v>120</v>
      </c>
      <c r="AU125" s="231" t="s">
        <v>82</v>
      </c>
      <c r="AY125" s="17" t="s">
        <v>118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82</v>
      </c>
      <c r="BK125" s="232">
        <f>ROUND(I125*H125,2)</f>
        <v>0</v>
      </c>
      <c r="BL125" s="17" t="s">
        <v>124</v>
      </c>
      <c r="BM125" s="231" t="s">
        <v>249</v>
      </c>
    </row>
    <row r="126" s="2" customFormat="1" ht="16.5" customHeight="1">
      <c r="A126" s="38"/>
      <c r="B126" s="39"/>
      <c r="C126" s="219" t="s">
        <v>168</v>
      </c>
      <c r="D126" s="219" t="s">
        <v>120</v>
      </c>
      <c r="E126" s="220" t="s">
        <v>250</v>
      </c>
      <c r="F126" s="221" t="s">
        <v>251</v>
      </c>
      <c r="G126" s="222" t="s">
        <v>231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39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124</v>
      </c>
      <c r="AT126" s="231" t="s">
        <v>120</v>
      </c>
      <c r="AU126" s="231" t="s">
        <v>82</v>
      </c>
      <c r="AY126" s="17" t="s">
        <v>118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82</v>
      </c>
      <c r="BK126" s="232">
        <f>ROUND(I126*H126,2)</f>
        <v>0</v>
      </c>
      <c r="BL126" s="17" t="s">
        <v>124</v>
      </c>
      <c r="BM126" s="231" t="s">
        <v>252</v>
      </c>
    </row>
    <row r="127" s="2" customFormat="1" ht="37.8" customHeight="1">
      <c r="A127" s="38"/>
      <c r="B127" s="39"/>
      <c r="C127" s="219" t="s">
        <v>174</v>
      </c>
      <c r="D127" s="219" t="s">
        <v>120</v>
      </c>
      <c r="E127" s="220" t="s">
        <v>253</v>
      </c>
      <c r="F127" s="221" t="s">
        <v>254</v>
      </c>
      <c r="G127" s="222" t="s">
        <v>231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39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124</v>
      </c>
      <c r="AT127" s="231" t="s">
        <v>120</v>
      </c>
      <c r="AU127" s="231" t="s">
        <v>82</v>
      </c>
      <c r="AY127" s="17" t="s">
        <v>118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82</v>
      </c>
      <c r="BK127" s="232">
        <f>ROUND(I127*H127,2)</f>
        <v>0</v>
      </c>
      <c r="BL127" s="17" t="s">
        <v>124</v>
      </c>
      <c r="BM127" s="231" t="s">
        <v>255</v>
      </c>
    </row>
    <row r="128" s="2" customFormat="1" ht="24.15" customHeight="1">
      <c r="A128" s="38"/>
      <c r="B128" s="39"/>
      <c r="C128" s="219" t="s">
        <v>181</v>
      </c>
      <c r="D128" s="219" t="s">
        <v>120</v>
      </c>
      <c r="E128" s="220" t="s">
        <v>256</v>
      </c>
      <c r="F128" s="221" t="s">
        <v>257</v>
      </c>
      <c r="G128" s="222" t="s">
        <v>231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39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124</v>
      </c>
      <c r="AT128" s="231" t="s">
        <v>120</v>
      </c>
      <c r="AU128" s="231" t="s">
        <v>82</v>
      </c>
      <c r="AY128" s="17" t="s">
        <v>118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82</v>
      </c>
      <c r="BK128" s="232">
        <f>ROUND(I128*H128,2)</f>
        <v>0</v>
      </c>
      <c r="BL128" s="17" t="s">
        <v>124</v>
      </c>
      <c r="BM128" s="231" t="s">
        <v>258</v>
      </c>
    </row>
    <row r="129" s="2" customFormat="1" ht="16.5" customHeight="1">
      <c r="A129" s="38"/>
      <c r="B129" s="39"/>
      <c r="C129" s="219" t="s">
        <v>188</v>
      </c>
      <c r="D129" s="219" t="s">
        <v>120</v>
      </c>
      <c r="E129" s="220" t="s">
        <v>259</v>
      </c>
      <c r="F129" s="221" t="s">
        <v>260</v>
      </c>
      <c r="G129" s="222" t="s">
        <v>231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39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124</v>
      </c>
      <c r="AT129" s="231" t="s">
        <v>120</v>
      </c>
      <c r="AU129" s="231" t="s">
        <v>82</v>
      </c>
      <c r="AY129" s="17" t="s">
        <v>118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82</v>
      </c>
      <c r="BK129" s="232">
        <f>ROUND(I129*H129,2)</f>
        <v>0</v>
      </c>
      <c r="BL129" s="17" t="s">
        <v>124</v>
      </c>
      <c r="BM129" s="231" t="s">
        <v>261</v>
      </c>
    </row>
    <row r="130" s="2" customFormat="1" ht="24.15" customHeight="1">
      <c r="A130" s="38"/>
      <c r="B130" s="39"/>
      <c r="C130" s="219" t="s">
        <v>195</v>
      </c>
      <c r="D130" s="219" t="s">
        <v>120</v>
      </c>
      <c r="E130" s="220" t="s">
        <v>262</v>
      </c>
      <c r="F130" s="221" t="s">
        <v>263</v>
      </c>
      <c r="G130" s="222" t="s">
        <v>231</v>
      </c>
      <c r="H130" s="223">
        <v>2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39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124</v>
      </c>
      <c r="AT130" s="231" t="s">
        <v>120</v>
      </c>
      <c r="AU130" s="231" t="s">
        <v>82</v>
      </c>
      <c r="AY130" s="17" t="s">
        <v>118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82</v>
      </c>
      <c r="BK130" s="232">
        <f>ROUND(I130*H130,2)</f>
        <v>0</v>
      </c>
      <c r="BL130" s="17" t="s">
        <v>124</v>
      </c>
      <c r="BM130" s="231" t="s">
        <v>264</v>
      </c>
    </row>
    <row r="131" s="2" customFormat="1">
      <c r="A131" s="38"/>
      <c r="B131" s="39"/>
      <c r="C131" s="40"/>
      <c r="D131" s="235" t="s">
        <v>239</v>
      </c>
      <c r="E131" s="40"/>
      <c r="F131" s="285" t="s">
        <v>265</v>
      </c>
      <c r="G131" s="40"/>
      <c r="H131" s="40"/>
      <c r="I131" s="286"/>
      <c r="J131" s="40"/>
      <c r="K131" s="40"/>
      <c r="L131" s="44"/>
      <c r="M131" s="289"/>
      <c r="N131" s="290"/>
      <c r="O131" s="279"/>
      <c r="P131" s="279"/>
      <c r="Q131" s="279"/>
      <c r="R131" s="279"/>
      <c r="S131" s="279"/>
      <c r="T131" s="291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239</v>
      </c>
      <c r="AU131" s="17" t="s">
        <v>82</v>
      </c>
    </row>
    <row r="132" s="2" customFormat="1" ht="6.96" customHeight="1">
      <c r="A132" s="38"/>
      <c r="B132" s="66"/>
      <c r="C132" s="67"/>
      <c r="D132" s="67"/>
      <c r="E132" s="67"/>
      <c r="F132" s="67"/>
      <c r="G132" s="67"/>
      <c r="H132" s="67"/>
      <c r="I132" s="67"/>
      <c r="J132" s="67"/>
      <c r="K132" s="67"/>
      <c r="L132" s="44"/>
      <c r="M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</sheetData>
  <sheetProtection sheet="1" autoFilter="0" formatColumns="0" formatRows="0" objects="1" scenarios="1" spinCount="100000" saltValue="q97PQ2ux6MPXp2zUVE1bLbxl8e1NRhh6lfMukm63zfVHxkrz4VXwj8TlXhWwLFvMG+NYZRjsJjNxdTrz5Ebb5g==" hashValue="cVxDuu/MT+x7qOwhMELMyNaOhTQjKvy8b4yomKk3YtnZv0mG2echB8yCE4xzMy1hpJqbeDrdKMGZs+ANMxTbsg==" algorithmName="SHA-512" password="CC35"/>
  <autoFilter ref="C116:K13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7514EF73DBE424FAFF8E770858709DF" ma:contentTypeVersion="16" ma:contentTypeDescription="Vytvoří nový dokument" ma:contentTypeScope="" ma:versionID="fff3b132ba5ded613e16099aac787686">
  <xsd:schema xmlns:xsd="http://www.w3.org/2001/XMLSchema" xmlns:xs="http://www.w3.org/2001/XMLSchema" xmlns:p="http://schemas.microsoft.com/office/2006/metadata/properties" xmlns:ns2="5f40f822-8b5b-4141-b2fd-246736b4bb7f" xmlns:ns3="17aae47d-7e2e-4d68-bc90-12d806edfb21" targetNamespace="http://schemas.microsoft.com/office/2006/metadata/properties" ma:root="true" ma:fieldsID="8b89ee8e4d8934522301a39e716dce19" ns2:_="" ns3:_="">
    <xsd:import namespace="5f40f822-8b5b-4141-b2fd-246736b4bb7f"/>
    <xsd:import namespace="17aae47d-7e2e-4d68-bc90-12d806edfb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40f822-8b5b-4141-b2fd-246736b4bb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aae47d-7e2e-4d68-bc90-12d806edfb2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415d6db-762b-4575-a9b5-07697ef714a0}" ma:internalName="TaxCatchAll" ma:showField="CatchAllData" ma:web="17aae47d-7e2e-4d68-bc90-12d806edfb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F682AE-C9B7-4779-B26E-416ACFD741D5}"/>
</file>

<file path=customXml/itemProps2.xml><?xml version="1.0" encoding="utf-8"?>
<ds:datastoreItem xmlns:ds="http://schemas.openxmlformats.org/officeDocument/2006/customXml" ds:itemID="{C701205D-9970-459F-91F4-B905CA44B474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Vondrášková Eva</dc:creator>
  <cp:lastModifiedBy>Vondrášková Eva</cp:lastModifiedBy>
  <dcterms:created xsi:type="dcterms:W3CDTF">2023-03-27T11:02:52Z</dcterms:created>
  <dcterms:modified xsi:type="dcterms:W3CDTF">2023-03-27T11:02:58Z</dcterms:modified>
</cp:coreProperties>
</file>